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ounts" sheetId="1" r:id="rId1"/>
    <sheet name="Ratios &amp; covenants" sheetId="2" r:id="rId2"/>
    <sheet name="Facilities &amp; security" sheetId="3" r:id="rId3"/>
    <sheet name="Conduct &amp; debtors" sheetId="4" r:id="rId4"/>
    <sheet name="Tables" sheetId="5" r:id="rId5"/>
    <sheet name="Budget" sheetId="6" r:id="rId6"/>
    <sheet name="The business" sheetId="7" r:id="rId7"/>
  </sheets>
  <calcPr calcId="191029" fullCalcOnLoad="1"/>
</workbook>
</file>

<file path=xl/sharedStrings.xml><?xml version="1.0" encoding="utf-8"?>
<sst xmlns="http://schemas.openxmlformats.org/spreadsheetml/2006/main" count="283" uniqueCount="232">
  <si>
    <t>Kauri Dairy Holdings Ltd</t>
  </si>
  <si>
    <t>Issue 03 · Kauri Dairy Holdings — Succession Drill</t>
  </si>
  <si>
    <t>NZ$ thousands (NZ$000), FY23–FY25. Dairy seasons, FY25 the one just ended — the best in a decade. Milk income is kilograms of milk solids times the payout; the home farm is family-run, the second farm staff-run.</t>
  </si>
  <si>
    <t>As the file stood when the accountant's email arrived: the FY25 season closed and its accounts prepared, the budget for the season ahead in hand.</t>
  </si>
  <si>
    <t>Operating cash flow is after interest and tax paid; debtor days are on revenue, stock and creditor days on cost of sales.</t>
  </si>
  <si>
    <t>Blue figures are typed in; black ones are formulas. Costs and outflows are positive and subtracted; loan flows are signed, a repayment negative. The first year's balances are values: the opening balance sheet is not in the file.</t>
  </si>
  <si>
    <t>https://www.bankingjudgmentlab.com/drills/kauri-dairy-succession</t>
  </si>
  <si>
    <t>Composite case — fictional. Built for teaching; it describes no real company.</t>
  </si>
  <si>
    <t>PROFIT AND LOSS · NZ$000</t>
  </si>
  <si>
    <t>FY23</t>
  </si>
  <si>
    <t>FY24</t>
  </si>
  <si>
    <t>FY25</t>
  </si>
  <si>
    <t>Milk income and stock sales</t>
  </si>
  <si>
    <t>Farm working expenses</t>
  </si>
  <si>
    <t>Gross profit</t>
  </si>
  <si>
    <t>Overheads</t>
  </si>
  <si>
    <t>EBITDA</t>
  </si>
  <si>
    <t>Depreciation</t>
  </si>
  <si>
    <t>EBIT</t>
  </si>
  <si>
    <t>Interest</t>
  </si>
  <si>
    <t>Profit before tax</t>
  </si>
  <si>
    <t>Tax</t>
  </si>
  <si>
    <t>Net profit after tax</t>
  </si>
  <si>
    <t>BALANCE SHEET AT YEAR-END · NZ$000</t>
  </si>
  <si>
    <t>Cash</t>
  </si>
  <si>
    <t>Receivables</t>
  </si>
  <si>
    <t>Inventory</t>
  </si>
  <si>
    <t>Current assets</t>
  </si>
  <si>
    <t>Land, buildings, herd and co-op shares</t>
  </si>
  <si>
    <t>Total assets</t>
  </si>
  <si>
    <t>Trade payables</t>
  </si>
  <si>
    <t>Seasonal line (drawn)</t>
  </si>
  <si>
    <t>Term debt</t>
  </si>
  <si>
    <t>Total liabilities</t>
  </si>
  <si>
    <t>Shareholders' equity</t>
  </si>
  <si>
    <t>Total liabilities and equity</t>
  </si>
  <si>
    <t>CASH FLOW · NZ$000</t>
  </si>
  <si>
    <t>Increase in working capital</t>
  </si>
  <si>
    <t>Interest paid</t>
  </si>
  <si>
    <t>Tax paid</t>
  </si>
  <si>
    <t>Operating cash flow</t>
  </si>
  <si>
    <t>Capital expenditure</t>
  </si>
  <si>
    <t>Family drawings</t>
  </si>
  <si>
    <t>Term debt drawn / (repaid)</t>
  </si>
  <si>
    <t>Seasonal line drawn / (repaid)</t>
  </si>
  <si>
    <t>Net change in cash</t>
  </si>
  <si>
    <t>Kauri Dairy Holdings Ltd · Issue 03 — ratios and covenants</t>
  </si>
  <si>
    <t>Computed from the Accounts sheet: debtor days on revenue, stock and creditor days on cost of sales, a 365-day year.</t>
  </si>
  <si>
    <t>RATIOS FROM THE STATEMENTS</t>
  </si>
  <si>
    <t>Revenue growth</t>
  </si>
  <si>
    <t>—</t>
  </si>
  <si>
    <t>EBITDA margin</t>
  </si>
  <si>
    <t>Operating cash flow ÷ EBITDA</t>
  </si>
  <si>
    <t>Debtor days (on revenue)</t>
  </si>
  <si>
    <t>Stock days (on cost of sales)</t>
  </si>
  <si>
    <t>Creditor days (on cost of sales)</t>
  </si>
  <si>
    <t>Cash conversion cycle, days</t>
  </si>
  <si>
    <t>Total debt ÷ EBITDA</t>
  </si>
  <si>
    <t>COVENANTS, TESTED ON THE SEASON ACCOUNTS</t>
  </si>
  <si>
    <t>Interest cover (EBIT to interest) — at least 1.5×, on the season accounts</t>
  </si>
  <si>
    <t>Season accounts from the accountant within four months of the season's end, with a certificate of interest cover. FY25's are in the file.</t>
  </si>
  <si>
    <t>The accountant's budget for each season, before it begins.</t>
  </si>
  <si>
    <t>The land revalued for the bank every three years; last at the FY25 year-end.</t>
  </si>
  <si>
    <t>Nothing monthly or quarterly is required.</t>
  </si>
  <si>
    <t>Every interest payment and every principal reduction on its date, and the seasonal line inside its limit at every month-end on the file.</t>
  </si>
  <si>
    <t>Kauri Dairy Holdings Ltd · Issue 03 — facilities and security</t>
  </si>
  <si>
    <t>THE FACILITIES</t>
  </si>
  <si>
    <t>Facility</t>
  </si>
  <si>
    <t>Now</t>
  </si>
  <si>
    <t>Requested</t>
  </si>
  <si>
    <t>Note</t>
  </si>
  <si>
    <t>NZ$13.0m</t>
  </si>
  <si>
    <t>Split between the two successors' entities</t>
  </si>
  <si>
    <t>First mortgage over both farms and the herd; the patriarch's personal guarantee over all of it.</t>
  </si>
  <si>
    <t>Seasonal line</t>
  </si>
  <si>
    <t>NZ$1.2m limit</t>
  </si>
  <si>
    <t>Plus NZ$2.0m for the son's new entity</t>
  </si>
  <si>
    <t>Peaks before calving; low at the season's end.</t>
  </si>
  <si>
    <t>The succession</t>
  </si>
  <si>
    <t>One business, run by the patriarch for thirty years</t>
  </si>
  <si>
    <t>Land into a family trust, leased back; guarantee released at signing</t>
  </si>
  <si>
    <t>Asked through the accountant, before calving in August.</t>
  </si>
  <si>
    <t>FACILITIES AND PRICING</t>
  </si>
  <si>
    <t>Amount</t>
  </si>
  <si>
    <t>Pricing</t>
  </si>
  <si>
    <t>Terms</t>
  </si>
  <si>
    <t>Term loans — three tranches</t>
  </si>
  <si>
    <t>NZ$13.0m at the FY25 year-end; NZ$13.1m a season earlier</t>
  </si>
  <si>
    <t>Tranche A NZ$6.5m fixed at 6.20% until 2027; tranche B NZ$4.5m fixed at 6.60% until 2028; tranche C NZ$2.0m floating, 7.10% through FY25 — 6.5% across the three</t>
  </si>
  <si>
    <t>Interest only, with a principal reduction agreed at each annual review and taken from tranche C: NZ$0.20m in FY23, NZ$0.25m in FY24, NZ$0.10m in FY25. Each tranche is rolled when it expires.</t>
  </si>
  <si>
    <t>Limit NZ$1.2m; NZ$0.60m drawn at the FY25 year-end</t>
  </si>
  <si>
    <t>Floating; 7.6% on drawings through FY25; line fee 0.40% on the limit</t>
  </si>
  <si>
    <t>Reviewed each season. Peaks before calving; lowest late in the season.</t>
  </si>
  <si>
    <t>SECURITY</t>
  </si>
  <si>
    <t>First registered mortgages, both titles</t>
  </si>
  <si>
    <t>The home farm and the second farm. Independent valuations for the bank at the FY25 year-end, land and buildings: NZ$13.1m and NZ$8.7m.</t>
  </si>
  <si>
    <t>General security agreement</t>
  </si>
  <si>
    <t>Over all the company's present and after-acquired property: the herd of 1,390 cows, the plant and machinery, and the co-operative shares.</t>
  </si>
  <si>
    <t>The patriarch's personal guarantee</t>
  </si>
  <si>
    <t>Unlimited, covering everything the company owes the bank. On the file with the mortgages since the second farm was bought.</t>
  </si>
  <si>
    <t>Kauri Dairy Holdings Ltd · Issue 03 — conduct, debtors and customers</t>
  </si>
  <si>
    <t>THE SEASONAL LINE, MONTH-END BY MONTH-END</t>
  </si>
  <si>
    <t>NZ$000</t>
  </si>
  <si>
    <t>Limit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</si>
  <si>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</si>
  <si>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</si>
  <si>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</si>
  <si>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</si>
  <si>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</si>
  <si>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</si>
  <si>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</si>
  <si>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</si>
  <si>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</si>
  <si>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</si>
  <si>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</si>
  <si>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</si>
  <si>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The FY25 season. Highest at the end of July, before calving; lowest at the end of April; up again in May as winter grazing and feed are paid ahead of the dry months. No excess and no dishonoured payment in the season.</t>
  </si>
  <si>
    <t>Kauri Dairy Holdings Ltd · Issue 03 — the rest of the file's tables</t>
  </si>
  <si>
    <t>THE TWO FARMS, FY25 SEASON</t>
  </si>
  <si>
    <t>LAND</t>
  </si>
  <si>
    <t>COWS</t>
  </si>
  <si>
    <t>kgMS</t>
  </si>
  <si>
    <t>Home farm</t>
  </si>
  <si>
    <t>236 ha, 214 effective</t>
  </si>
  <si>
    <t>790</t>
  </si>
  <si>
    <t>350,000</t>
  </si>
  <si>
    <t>Family-run: the patriarch, a herd manager and two farm assistants</t>
  </si>
  <si>
    <t>Second farm</t>
  </si>
  <si>
    <t>158 ha, 142 effective</t>
  </si>
  <si>
    <t>600</t>
  </si>
  <si>
    <t>270,000</t>
  </si>
  <si>
    <t>Staff-run: the farm manager and two assistants</t>
  </si>
  <si>
    <t>Both farms</t>
  </si>
  <si>
    <t>394 ha, 356 effective</t>
  </si>
  <si>
    <t>1,390</t>
  </si>
  <si>
    <t>620,000</t>
  </si>
  <si>
    <t>Young stock are grazed off both farms under contract.</t>
  </si>
  <si>
    <t>MILK SOLIDS BY FARM, THREE SEASONS</t>
  </si>
  <si>
    <t>340,000</t>
  </si>
  <si>
    <t>345,000</t>
  </si>
  <si>
    <t>260,000</t>
  </si>
  <si>
    <t>265,000</t>
  </si>
  <si>
    <t>Both farms, kgMS</t>
  </si>
  <si>
    <t>600,000</t>
  </si>
  <si>
    <t>610,000</t>
  </si>
  <si>
    <t>Paid at NZ$8.20, NZ$7.60 and NZ$8.60 a kilogram in the three seasons.</t>
  </si>
  <si>
    <t>THE FAMILY'S DRAWINGS</t>
  </si>
  <si>
    <t>Drawn in the season</t>
  </si>
  <si>
    <t>NZ$0.40m</t>
  </si>
  <si>
    <t>NZ$0.52m</t>
  </si>
  <si>
    <t>NZ$0.66m</t>
  </si>
  <si>
    <t>Per kilogram of milk solids</t>
  </si>
  <si>
    <t>NZ$0.67</t>
  </si>
  <si>
    <t>NZ$0.85</t>
  </si>
  <si>
    <t>NZ$1.06</t>
  </si>
  <si>
    <t>Taken by the patriarch. The season accounts record them as one line.</t>
  </si>
  <si>
    <t>THE ACCOUNTANT'S DRAFT, AS RECEIVED</t>
  </si>
  <si>
    <t>THE DRAFT PROPOSES</t>
  </si>
  <si>
    <t>The land</t>
  </si>
  <si>
    <t>Both titles to the family trust, leased back to the two companies</t>
  </si>
  <si>
    <t>The home farm</t>
  </si>
  <si>
    <t>Farmed by a new company owned by the elder son</t>
  </si>
  <si>
    <t>The second farm</t>
  </si>
  <si>
    <t>A new company owned by the daughter, which will engage a sharemilker, not yet chosen</t>
  </si>
  <si>
    <t>Herd, plant and co-operative shares</t>
  </si>
  <si>
    <t>Follow each farm to its company</t>
  </si>
  <si>
    <t>The NZ$13.0m of term debt</t>
  </si>
  <si>
    <t>Split between the two companies by production, 350:270; the trust's land mortgaged to the bank for both</t>
  </si>
  <si>
    <t>Seasonal lending</t>
  </si>
  <si>
    <t>A further NZ$2.0m line for the son's company</t>
  </si>
  <si>
    <t>The personal guarantee</t>
  </si>
  <si>
    <t>Released at signing</t>
  </si>
  <si>
    <t>Timing</t>
  </si>
  <si>
    <t>Before calving, in August</t>
  </si>
  <si>
    <t>Sent to the relationship manager by email. The leases and the trust deed are referred to, not attached.</t>
  </si>
  <si>
    <t>Kauri Dairy Holdings Ltd · Issue 03 — budget</t>
  </si>
  <si>
    <t>THE ACCOUNTANT'S BUDGET FOR THE SEASON AHEAD, ONE BUSINESS</t>
  </si>
  <si>
    <t>Line</t>
  </si>
  <si>
    <t>FY25 ACTUAL</t>
  </si>
  <si>
    <t>FY26 BUDGET</t>
  </si>
  <si>
    <t>Milk solids</t>
  </si>
  <si>
    <t>620,000 kgMS</t>
  </si>
  <si>
    <t>625,000 kgMS</t>
  </si>
  <si>
    <t>Payout</t>
  </si>
  <si>
    <t>NZ$8.60</t>
  </si>
  <si>
    <t>NZ$8.40, the accountant's assumption</t>
  </si>
  <si>
    <t>NZ$5.73m</t>
  </si>
  <si>
    <t>NZ$5.65m</t>
  </si>
  <si>
    <t>NZ$2.96m · NZ$4.78/kgMS</t>
  </si>
  <si>
    <t>NZ$3.01m · NZ$4.82/kgMS</t>
  </si>
  <si>
    <t>NZ$2.47m</t>
  </si>
  <si>
    <t>NZ$2.33m</t>
  </si>
  <si>
    <t>NZ$0.89m</t>
  </si>
  <si>
    <t>NZ$0.68m</t>
  </si>
  <si>
    <t>Term debt principal</t>
  </si>
  <si>
    <t>NZ$0.10m</t>
  </si>
  <si>
    <t>Capital spending</t>
  </si>
  <si>
    <t>NZ$0.30m</t>
  </si>
  <si>
    <t>NZ$0.32m</t>
  </si>
  <si>
    <t>Seasonal line at the season's end</t>
  </si>
  <si>
    <t>NZ$0.60m</t>
  </si>
  <si>
    <t>NZ$0.57m, peaking near NZ$1.15m before calving</t>
  </si>
  <si>
    <t>LAST YEAR'S BUDGET, AGAINST WHAT ARRIVED</t>
  </si>
  <si>
    <t>Budget</t>
  </si>
  <si>
    <t>Actual</t>
  </si>
  <si>
    <t>NZ$7.90</t>
  </si>
  <si>
    <t>Milk solids, kgMS</t>
  </si>
  <si>
    <t>615,000</t>
  </si>
  <si>
    <t>NZ$2.94m</t>
  </si>
  <si>
    <t>NZ$2.96m</t>
  </si>
  <si>
    <t>Kauri Dairy Holdings Ltd · Issue 03 — ownership, people and what is not in the file</t>
  </si>
  <si>
    <t>OWNERSHIP, PEOPLE, LAND</t>
  </si>
  <si>
    <t>Holder</t>
  </si>
  <si>
    <t>Share</t>
  </si>
  <si>
    <t>The patriarch</t>
  </si>
  <si>
    <t>Every share in Kauri Dairy Holdings Ltd, and its sole director</t>
  </si>
  <si>
    <t>68. Third generation; has run the business for thirty years and farms the home farm himself. The guarantor.</t>
  </si>
  <si>
    <t>The elder son</t>
  </si>
  <si>
    <t>Sharemilks on his own account, off the family's farms. Not a shareholder, director or employee of the company.</t>
  </si>
  <si>
    <t>The daughter</t>
  </si>
  <si>
    <t>Lives and works in Auckland. Not a shareholder, director or employee of the company.</t>
  </si>
  <si>
    <t>The second farm's manager</t>
  </si>
  <si>
    <t>Employed by the company; eight seasons in the role, with two assistants.</t>
  </si>
  <si>
    <t>The accountant</t>
  </si>
  <si>
    <t>Prepares the season accounts and the budget, and sent the succession restructure to the bank.</t>
  </si>
  <si>
    <t>Both farms are freehold and both titles are in the company's name: the home farm, farmed by the family for three generations, and the second farm, the block next door but one, bought in 2011 for NZ$3.4m. The two share machinery and are run as one business. Both supply one co-operative on its standard terms and hold the co-operative shares that supply requires; milk is paid monthly on an advance rate that steps up through the season, with the balance after the season closes.</t>
  </si>
  <si>
    <t>WHAT IS STILL NOT IN THE FILE</t>
  </si>
  <si>
    <t>The family trust's deed: its trustees, its beneficiaries, and what it says about the land.</t>
  </si>
  <si>
    <t>The two leases the draft refers to: the rent, the term, and who maintains what.</t>
  </si>
  <si>
    <t>A sharemilking agreement for the second farm. The sharemilker has not been chosen.</t>
  </si>
  <si>
    <t>A current statement of the guarantor's own assets and liabilities, outside the company.</t>
  </si>
  <si>
    <t>Both farms' resource consents for effluent and water, and when each comes up for renewal.</t>
  </si>
</sst>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0.0&quot;×&quot;"/>
  </numFmts>
  <fonts count="6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i/>
      <sz val="11"/>
      <color rgb="FF5B6472"/>
      <name val="Calibri"/>
      <family val="2"/>
    </font>
    <font>
      <sz val="11"/>
      <color rgb="FF1D4ED8"/>
      <name val="Calibri"/>
      <family val="2"/>
    </font>
    <font>
      <sz val="11"/>
      <color rgb="FF5B647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C939E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0" xfId="0" applyNumberFormat="1"/>
    <xf numFmtId="0" fontId="5" fillId="0" borderId="0" xfId="0" applyFont="1" applyAlignment="1">
      <alignment vertical="top" wrapText="1"/>
    </xf>
    <xf numFmtId="0" fontId="0" fillId="0" borderId="0" xfId="0" applyAlignment="1">
      <alignment horizontal="right"/>
    </xf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0" fillId="0" borderId="0" xfId="0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9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ankingjudgmentlab.com/drills/kauri-dairy-succ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1" t="s">
        <v>0</v>
      </c>
    </row>
    <row r="2">
      <c r="A2" s="2" t="s">
        <v>1</v>
      </c>
    </row>
    <row r="3" ht="45" customHeight="1">
      <c r="A3" s="3" t="s">
        <v>2</v>
      </c>
    </row>
    <row r="4" ht="30" customHeight="1">
      <c r="A4" s="3" t="s">
        <v>3</v>
      </c>
    </row>
    <row r="5" ht="30" customHeight="1">
      <c r="A5" s="3" t="s">
        <v>4</v>
      </c>
    </row>
    <row r="6" ht="45" customHeight="1">
      <c r="A6" s="3" t="s">
        <v>5</v>
      </c>
    </row>
    <row r="7">
      <c r="A7" t="s">
        <v>6</v>
      </c>
    </row>
    <row r="8">
      <c r="A8" s="4" t="s">
        <v>7</v>
      </c>
    </row>
    <row r="10">
      <c r="A10" s="2" t="s">
        <v>8</v>
      </c>
      <c r="B10" s="5" t="s">
        <v>9</v>
      </c>
      <c r="C10" s="5" t="s">
        <v>10</v>
      </c>
      <c r="D10" s="5" t="s">
        <v>11</v>
      </c>
    </row>
    <row r="11">
      <c r="A11" t="s">
        <v>12</v>
      </c>
      <c r="B11" s="6">
        <v>5300</v>
      </c>
      <c r="C11" s="6">
        <v>5026</v>
      </c>
      <c r="D11" s="6">
        <v>5732</v>
      </c>
    </row>
    <row r="12">
      <c r="A12" t="s">
        <v>13</v>
      </c>
      <c r="B12" s="6">
        <v>2820</v>
      </c>
      <c r="C12" s="6">
        <v>2900</v>
      </c>
      <c r="D12" s="6">
        <v>2961</v>
      </c>
    </row>
    <row r="13">
      <c r="A13" s="7" t="s">
        <v>14</v>
      </c>
      <c r="B13" s="8">
        <f>B11-B12</f>
        <v>2480</v>
      </c>
      <c r="C13" s="8">
        <f>C11-C12</f>
        <v>2126</v>
      </c>
      <c r="D13" s="8">
        <f>D11-D12</f>
        <v>2771</v>
      </c>
    </row>
    <row r="14">
      <c r="A14" t="s">
        <v>15</v>
      </c>
      <c r="B14" s="6">
        <v>280</v>
      </c>
      <c r="C14" s="6">
        <v>290</v>
      </c>
      <c r="D14" s="6">
        <v>300</v>
      </c>
    </row>
    <row r="15">
      <c r="A15" s="7" t="s">
        <v>16</v>
      </c>
      <c r="B15" s="8">
        <f>B13-B14</f>
        <v>2200</v>
      </c>
      <c r="C15" s="8">
        <f>C13-C14</f>
        <v>1836</v>
      </c>
      <c r="D15" s="8">
        <f>D13-D14</f>
        <v>2471</v>
      </c>
    </row>
    <row r="16">
      <c r="A16" t="s">
        <v>17</v>
      </c>
      <c r="B16" s="6">
        <v>310</v>
      </c>
      <c r="C16" s="6">
        <v>320</v>
      </c>
      <c r="D16" s="6">
        <v>330</v>
      </c>
    </row>
    <row r="17">
      <c r="A17" s="7" t="s">
        <v>18</v>
      </c>
      <c r="B17" s="8">
        <f>B15-B16</f>
        <v>1890</v>
      </c>
      <c r="C17" s="8">
        <f>C15-C16</f>
        <v>1516</v>
      </c>
      <c r="D17" s="8">
        <f>D15-D16</f>
        <v>2141</v>
      </c>
    </row>
    <row r="18">
      <c r="A18" t="s">
        <v>19</v>
      </c>
      <c r="B18" s="6">
        <v>870</v>
      </c>
      <c r="C18" s="6">
        <v>880</v>
      </c>
      <c r="D18" s="6">
        <v>892</v>
      </c>
    </row>
    <row r="19">
      <c r="A19" s="7" t="s">
        <v>20</v>
      </c>
      <c r="B19" s="8">
        <f>B17-B18</f>
        <v>1020</v>
      </c>
      <c r="C19" s="8">
        <f>C17-C18</f>
        <v>636</v>
      </c>
      <c r="D19" s="8">
        <f>D17-D18</f>
        <v>1249</v>
      </c>
    </row>
    <row r="20">
      <c r="A20" t="s">
        <v>21</v>
      </c>
      <c r="B20" s="6">
        <v>286</v>
      </c>
      <c r="C20" s="6">
        <v>178</v>
      </c>
      <c r="D20" s="6">
        <v>350</v>
      </c>
    </row>
    <row r="21">
      <c r="A21" s="7" t="s">
        <v>22</v>
      </c>
      <c r="B21" s="8">
        <f>B19-B20</f>
        <v>734</v>
      </c>
      <c r="C21" s="8">
        <f>C19-C20</f>
        <v>458</v>
      </c>
      <c r="D21" s="8">
        <f>D19-D20</f>
        <v>899</v>
      </c>
    </row>
    <row r="23">
      <c r="A23" s="2" t="s">
        <v>23</v>
      </c>
      <c r="B23" s="5" t="s">
        <v>9</v>
      </c>
      <c r="C23" s="5" t="s">
        <v>10</v>
      </c>
      <c r="D23" s="5" t="s">
        <v>11</v>
      </c>
    </row>
    <row r="24">
      <c r="A24" t="s">
        <v>24</v>
      </c>
      <c r="B24" s="6">
        <v>484</v>
      </c>
      <c r="C24" s="9">
        <f>B24+C47</f>
        <v>312</v>
      </c>
      <c r="D24" s="9">
        <f>C24+D47</f>
        <v>321</v>
      </c>
    </row>
    <row r="25">
      <c r="A25" t="s">
        <v>25</v>
      </c>
      <c r="B25" s="6">
        <v>450</v>
      </c>
      <c r="C25" s="6">
        <v>430</v>
      </c>
      <c r="D25" s="6">
        <v>490</v>
      </c>
    </row>
    <row r="26">
      <c r="A26" t="s">
        <v>26</v>
      </c>
      <c r="B26" s="6">
        <v>290</v>
      </c>
      <c r="C26" s="6">
        <v>300</v>
      </c>
      <c r="D26" s="6">
        <v>310</v>
      </c>
    </row>
    <row r="27">
      <c r="A27" s="7" t="s">
        <v>27</v>
      </c>
      <c r="B27" s="8">
        <f>B24+B25+B26</f>
        <v>1224</v>
      </c>
      <c r="C27" s="8">
        <f>C24+C25+C26</f>
        <v>1042</v>
      </c>
      <c r="D27" s="8">
        <f>D24+D25+D26</f>
        <v>1121</v>
      </c>
    </row>
    <row r="28">
      <c r="A28" t="s">
        <v>28</v>
      </c>
      <c r="B28" s="6">
        <v>26040</v>
      </c>
      <c r="C28" s="9">
        <f>B28+C43-C16</f>
        <v>26020</v>
      </c>
      <c r="D28" s="9">
        <f>C28+D43-D16</f>
        <v>25990</v>
      </c>
    </row>
    <row r="29">
      <c r="A29" s="7" t="s">
        <v>29</v>
      </c>
      <c r="B29" s="8">
        <f>B27+B28</f>
        <v>27264</v>
      </c>
      <c r="C29" s="8">
        <f>C27+C28</f>
        <v>27062</v>
      </c>
      <c r="D29" s="8">
        <f>D27+D28</f>
        <v>27111</v>
      </c>
    </row>
    <row r="30">
      <c r="A30" t="s">
        <v>30</v>
      </c>
      <c r="B30" s="6">
        <v>340</v>
      </c>
      <c r="C30" s="6">
        <v>350</v>
      </c>
      <c r="D30" s="6">
        <v>360</v>
      </c>
    </row>
    <row r="31">
      <c r="A31" t="s">
        <v>31</v>
      </c>
      <c r="B31" s="6">
        <v>600</v>
      </c>
      <c r="C31" s="6">
        <v>700</v>
      </c>
      <c r="D31" s="6">
        <v>600</v>
      </c>
    </row>
    <row r="32">
      <c r="A32" t="s">
        <v>32</v>
      </c>
      <c r="B32" s="6">
        <v>13350</v>
      </c>
      <c r="C32" s="9">
        <f>B32+C45</f>
        <v>13100</v>
      </c>
      <c r="D32" s="9">
        <f>C32+D45</f>
        <v>13000</v>
      </c>
    </row>
    <row r="33">
      <c r="A33" s="7" t="s">
        <v>33</v>
      </c>
      <c r="B33" s="8">
        <f>B30+B31+B32</f>
        <v>14290</v>
      </c>
      <c r="C33" s="8">
        <f>C30+C31+C32</f>
        <v>14150</v>
      </c>
      <c r="D33" s="8">
        <f>D30+D31+D32</f>
        <v>13960</v>
      </c>
    </row>
    <row r="34">
      <c r="A34" s="7" t="s">
        <v>34</v>
      </c>
      <c r="B34" s="6">
        <v>12974</v>
      </c>
      <c r="C34" s="8">
        <f>B34+C21-C44</f>
        <v>12912</v>
      </c>
      <c r="D34" s="8">
        <f>C34+D21-D44</f>
        <v>13151</v>
      </c>
    </row>
    <row r="35">
      <c r="A35" s="7" t="s">
        <v>35</v>
      </c>
      <c r="B35" s="8">
        <f>B33+B34</f>
        <v>27264</v>
      </c>
      <c r="C35" s="8">
        <f>C33+C34</f>
        <v>27062</v>
      </c>
      <c r="D35" s="8">
        <f>D33+D34</f>
        <v>27111</v>
      </c>
    </row>
    <row r="37">
      <c r="A37" s="2" t="s">
        <v>36</v>
      </c>
      <c r="B37" s="5" t="s">
        <v>9</v>
      </c>
      <c r="C37" s="5" t="s">
        <v>10</v>
      </c>
      <c r="D37" s="5" t="s">
        <v>11</v>
      </c>
    </row>
    <row r="38">
      <c r="A38" t="s">
        <v>16</v>
      </c>
      <c r="B38" s="9">
        <f>B15</f>
        <v>2200</v>
      </c>
      <c r="C38" s="9">
        <f>C15</f>
        <v>1836</v>
      </c>
      <c r="D38" s="9">
        <f>D15</f>
        <v>2471</v>
      </c>
    </row>
    <row r="39">
      <c r="A39" t="s">
        <v>37</v>
      </c>
      <c r="B39" s="6">
        <v>10</v>
      </c>
      <c r="C39" s="9">
        <f>(C25+C26-C30)-(B25+B26-B30)</f>
        <v>-20</v>
      </c>
      <c r="D39" s="9">
        <f>(D25+D26-D30)-(C25+C26-C30)</f>
        <v>60</v>
      </c>
    </row>
    <row r="40">
      <c r="A40" t="s">
        <v>38</v>
      </c>
      <c r="B40" s="9">
        <f>B18</f>
        <v>870</v>
      </c>
      <c r="C40" s="9">
        <f>C18</f>
        <v>880</v>
      </c>
      <c r="D40" s="9">
        <f>D18</f>
        <v>892</v>
      </c>
    </row>
    <row r="41">
      <c r="A41" t="s">
        <v>39</v>
      </c>
      <c r="B41" s="9">
        <f>B20</f>
        <v>286</v>
      </c>
      <c r="C41" s="9">
        <f>C20</f>
        <v>178</v>
      </c>
      <c r="D41" s="9">
        <f>D20</f>
        <v>350</v>
      </c>
    </row>
    <row r="42">
      <c r="A42" s="7" t="s">
        <v>40</v>
      </c>
      <c r="B42" s="8">
        <f>B38-B39-B40-B41</f>
        <v>1034</v>
      </c>
      <c r="C42" s="8">
        <f>C38-C39-C40-C41</f>
        <v>798</v>
      </c>
      <c r="D42" s="8">
        <f>D38-D39-D40-D41</f>
        <v>1169</v>
      </c>
    </row>
    <row r="43">
      <c r="A43" t="s">
        <v>41</v>
      </c>
      <c r="B43" s="6">
        <v>350</v>
      </c>
      <c r="C43" s="6">
        <v>300</v>
      </c>
      <c r="D43" s="6">
        <v>300</v>
      </c>
    </row>
    <row r="44">
      <c r="A44" t="s">
        <v>42</v>
      </c>
      <c r="B44" s="6">
        <v>400</v>
      </c>
      <c r="C44" s="6">
        <v>520</v>
      </c>
      <c r="D44" s="6">
        <v>660</v>
      </c>
    </row>
    <row r="45">
      <c r="A45" t="s">
        <v>43</v>
      </c>
      <c r="B45" s="6">
        <v>-200</v>
      </c>
      <c r="C45" s="6">
        <v>-250</v>
      </c>
      <c r="D45" s="6">
        <v>-100</v>
      </c>
    </row>
    <row r="46">
      <c r="A46" t="s">
        <v>44</v>
      </c>
      <c r="B46" s="6">
        <v>100</v>
      </c>
      <c r="C46" s="9">
        <f>C31-B31</f>
        <v>100</v>
      </c>
      <c r="D46" s="9">
        <f>D31-C31</f>
        <v>-100</v>
      </c>
    </row>
    <row r="47">
      <c r="A47" s="7" t="s">
        <v>45</v>
      </c>
      <c r="B47" s="8">
        <f>B42-B43-B44+B45+B46</f>
        <v>184</v>
      </c>
      <c r="C47" s="8">
        <f>C42-C43-C44+C45+C46</f>
        <v>-172</v>
      </c>
      <c r="D47" s="8">
        <f>D42-D43-D44+D45+D46</f>
        <v>9</v>
      </c>
    </row>
  </sheetData>
  <mergeCells count="4">
    <mergeCell ref="A3:D3"/>
    <mergeCell ref="A4:D4"/>
    <mergeCell ref="A5:D5"/>
    <mergeCell ref="A6:D6"/>
  </mergeCells>
  <hyperlinks>
    <hyperlink ref="A7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2" t="s">
        <v>46</v>
      </c>
    </row>
    <row r="2">
      <c r="A2" s="4" t="s">
        <v>7</v>
      </c>
    </row>
    <row r="4" ht="30" customHeight="1">
      <c r="A4" s="10" t="s">
        <v>47</v>
      </c>
    </row>
    <row r="6">
      <c r="A6" s="2" t="s">
        <v>48</v>
      </c>
      <c r="B6" s="5" t="s">
        <v>9</v>
      </c>
      <c r="C6" s="5" t="s">
        <v>10</v>
      </c>
      <c r="D6" s="5" t="s">
        <v>11</v>
      </c>
    </row>
    <row r="7">
      <c r="A7" t="s">
        <v>49</v>
      </c>
      <c r="B7" s="11" t="s">
        <v>50</v>
      </c>
      <c r="C7" s="12">
        <f>Accounts!C11/Accounts!B11-1</f>
        <v>-0.051698113207547136</v>
      </c>
      <c r="D7" s="12">
        <f>Accounts!D11/Accounts!C11-1</f>
        <v>0.14046955829685626</v>
      </c>
    </row>
    <row r="8">
      <c r="A8" t="s">
        <v>51</v>
      </c>
      <c r="B8" s="12">
        <f>Accounts!B15/Accounts!B11</f>
        <v>0.41509433962264153</v>
      </c>
      <c r="C8" s="12">
        <f>Accounts!C15/Accounts!C11</f>
        <v>0.3653004377238361</v>
      </c>
      <c r="D8" s="12">
        <f>Accounts!D15/Accounts!D11</f>
        <v>0.4310886252616888</v>
      </c>
    </row>
    <row r="9">
      <c r="A9" t="s">
        <v>52</v>
      </c>
      <c r="B9" s="12">
        <f>Accounts!B42/Accounts!B15</f>
        <v>0.47</v>
      </c>
      <c r="C9" s="12">
        <f>Accounts!C42/Accounts!C15</f>
        <v>0.434640522875817</v>
      </c>
      <c r="D9" s="12">
        <f>Accounts!D42/Accounts!D15</f>
        <v>0.4730878186968839</v>
      </c>
    </row>
    <row r="10">
      <c r="A10" t="s">
        <v>53</v>
      </c>
      <c r="B10" s="13">
        <f>Accounts!B25/Accounts!B11*365</f>
        <v>30.990566037735846</v>
      </c>
      <c r="C10" s="13">
        <f>Accounts!C25/Accounts!C11*365</f>
        <v>31.227616394747315</v>
      </c>
      <c r="D10" s="13">
        <f>Accounts!D25/Accounts!D11*365</f>
        <v>31.20202372644801</v>
      </c>
    </row>
    <row r="11">
      <c r="A11" t="s">
        <v>54</v>
      </c>
      <c r="B11" s="13">
        <f>Accounts!B26/Accounts!B12*365</f>
        <v>37.5354609929078</v>
      </c>
      <c r="C11" s="13">
        <f>Accounts!C26/Accounts!C12*365</f>
        <v>37.758620689655174</v>
      </c>
      <c r="D11" s="13">
        <f>Accounts!D26/Accounts!D12*365</f>
        <v>38.21344140493076</v>
      </c>
    </row>
    <row r="12">
      <c r="A12" t="s">
        <v>55</v>
      </c>
      <c r="B12" s="13">
        <f>Accounts!B30/Accounts!B12*365</f>
        <v>44.00709219858156</v>
      </c>
      <c r="C12" s="13">
        <f>Accounts!C30/Accounts!C12*365</f>
        <v>44.05172413793104</v>
      </c>
      <c r="D12" s="13">
        <f>Accounts!D30/Accounts!D12*365</f>
        <v>44.37689969604863</v>
      </c>
    </row>
    <row r="13">
      <c r="A13" t="s">
        <v>56</v>
      </c>
      <c r="B13" s="13">
        <f>B10+B11-B12</f>
        <v>24.518934832062087</v>
      </c>
      <c r="C13" s="13">
        <f>C10+C11-C12</f>
        <v>24.93451294647145</v>
      </c>
      <c r="D13" s="13">
        <f>D10+D11-D12</f>
        <v>25.038565435330135</v>
      </c>
    </row>
    <row r="14">
      <c r="A14" t="s">
        <v>57</v>
      </c>
      <c r="B14" s="14">
        <f>(Accounts!B31+Accounts!B32)/Accounts!B15</f>
        <v>6.340909090909091</v>
      </c>
      <c r="C14" s="14">
        <f>(Accounts!C31+Accounts!C32)/Accounts!C15</f>
        <v>7.516339869281046</v>
      </c>
      <c r="D14" s="14">
        <f>(Accounts!D31+Accounts!D32)/Accounts!D15</f>
        <v>5.503844597329016</v>
      </c>
    </row>
    <row r="16">
      <c r="A16" s="2" t="s">
        <v>58</v>
      </c>
      <c r="B16" s="5" t="s">
        <v>9</v>
      </c>
      <c r="C16" s="5" t="s">
        <v>10</v>
      </c>
      <c r="D16" s="5" t="s">
        <v>11</v>
      </c>
    </row>
    <row r="17" ht="30" customHeight="1">
      <c r="A17" s="3" t="s">
        <v>59</v>
      </c>
      <c r="B17" s="14">
        <v>2.1724137931034484</v>
      </c>
      <c r="C17" s="14">
        <v>1.7227272727272727</v>
      </c>
      <c r="D17" s="14">
        <v>2.4002242152466366</v>
      </c>
    </row>
    <row r="19" ht="30" customHeight="1">
      <c r="A19" s="3" t="s">
        <v>60</v>
      </c>
    </row>
    <row r="20">
      <c r="A20" s="3" t="s">
        <v>61</v>
      </c>
    </row>
    <row r="21">
      <c r="A21" s="3" t="s">
        <v>62</v>
      </c>
    </row>
    <row r="22">
      <c r="A22" s="3" t="s">
        <v>63</v>
      </c>
    </row>
    <row r="23" ht="30" customHeight="1">
      <c r="A23" s="3" t="s">
        <v>64</v>
      </c>
    </row>
  </sheetData>
  <mergeCells count="6">
    <mergeCell ref="A4:D4"/>
    <mergeCell ref="A19:D19"/>
    <mergeCell ref="A20:D20"/>
    <mergeCell ref="A21:D21"/>
    <mergeCell ref="A22:D22"/>
    <mergeCell ref="A23:D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cols>
    <col min="1" max="1" width="34" customWidth="1"/>
    <col min="2" max="2" width="30" customWidth="1"/>
    <col min="3" max="3" width="30" customWidth="1"/>
    <col min="4" max="4" width="52" customWidth="1"/>
  </cols>
  <sheetData>
    <row r="1">
      <c r="A1" s="2" t="s">
        <v>65</v>
      </c>
    </row>
    <row r="2">
      <c r="A2" s="4" t="s">
        <v>7</v>
      </c>
    </row>
    <row r="4">
      <c r="A4" s="2" t="s">
        <v>66</v>
      </c>
    </row>
    <row r="5">
      <c r="A5" s="2" t="s">
        <v>67</v>
      </c>
      <c r="B5" s="2" t="s">
        <v>68</v>
      </c>
      <c r="C5" s="2" t="s">
        <v>69</v>
      </c>
      <c r="D5" s="2" t="s">
        <v>70</v>
      </c>
    </row>
    <row r="6" ht="30" customHeight="1">
      <c r="A6" s="3" t="s">
        <v>32</v>
      </c>
      <c r="B6" s="3" t="s">
        <v>71</v>
      </c>
      <c r="C6" s="3" t="s">
        <v>72</v>
      </c>
      <c r="D6" s="10" t="s">
        <v>73</v>
      </c>
    </row>
    <row r="7" ht="30" customHeight="1">
      <c r="A7" s="3" t="s">
        <v>74</v>
      </c>
      <c r="B7" s="3" t="s">
        <v>75</v>
      </c>
      <c r="C7" s="3" t="s">
        <v>76</v>
      </c>
      <c r="D7" s="10" t="s">
        <v>77</v>
      </c>
    </row>
    <row r="8" ht="30" customHeight="1">
      <c r="A8" s="3" t="s">
        <v>78</v>
      </c>
      <c r="B8" s="3" t="s">
        <v>79</v>
      </c>
      <c r="C8" s="3" t="s">
        <v>80</v>
      </c>
      <c r="D8" s="10" t="s">
        <v>81</v>
      </c>
    </row>
    <row r="10">
      <c r="A10" s="2" t="s">
        <v>82</v>
      </c>
    </row>
    <row r="11">
      <c r="A11" s="2" t="s">
        <v>67</v>
      </c>
      <c r="B11" s="2" t="s">
        <v>83</v>
      </c>
      <c r="C11" s="2" t="s">
        <v>84</v>
      </c>
      <c r="D11" s="2" t="s">
        <v>85</v>
      </c>
    </row>
    <row r="12" ht="75" customHeight="1">
      <c r="A12" s="3" t="s">
        <v>86</v>
      </c>
      <c r="B12" s="3" t="s">
        <v>87</v>
      </c>
      <c r="C12" s="3" t="s">
        <v>88</v>
      </c>
      <c r="D12" s="3" t="s">
        <v>89</v>
      </c>
    </row>
    <row r="13" ht="30" customHeight="1">
      <c r="A13" s="3" t="s">
        <v>74</v>
      </c>
      <c r="B13" s="3" t="s">
        <v>90</v>
      </c>
      <c r="C13" s="3" t="s">
        <v>91</v>
      </c>
      <c r="D13" s="3" t="s">
        <v>92</v>
      </c>
    </row>
    <row r="15">
      <c r="A15" s="2" t="s">
        <v>93</v>
      </c>
    </row>
    <row r="16" ht="30" customHeight="1">
      <c r="A16" s="3" t="s">
        <v>94</v>
      </c>
      <c r="B16" s="3" t="s">
        <v>95</v>
      </c>
    </row>
    <row r="17" ht="30" customHeight="1">
      <c r="A17" s="3" t="s">
        <v>96</v>
      </c>
      <c r="B17" s="3" t="s">
        <v>97</v>
      </c>
    </row>
    <row r="18">
      <c r="A18" s="3" t="s">
        <v>98</v>
      </c>
      <c r="B18" s="3" t="s">
        <v>99</v>
      </c>
    </row>
  </sheetData>
  <mergeCells count="3">
    <mergeCell ref="B16:D16"/>
    <mergeCell ref="B17:D17"/>
    <mergeCell ref="B18:D1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cols>
    <col min="1" max="1" width="40" customWidth="1"/>
    <col min="2" max="2" width="14" customWidth="1"/>
    <col min="3" max="3" width="14" customWidth="1"/>
    <col min="4" max="4" width="60" customWidth="1"/>
  </cols>
  <sheetData>
    <row r="1">
      <c r="A1" s="2" t="s">
        <v>100</v>
      </c>
    </row>
    <row r="2">
      <c r="A2" s="4" t="s">
        <v>7</v>
      </c>
    </row>
    <row r="4">
      <c r="A4" s="2" t="s">
        <v>101</v>
      </c>
      <c r="B4" s="5" t="s">
        <v>102</v>
      </c>
    </row>
    <row r="5">
      <c r="A5" t="s">
        <v>103</v>
      </c>
      <c r="B5" s="6">
        <v>1200</v>
      </c>
    </row>
    <row r="6">
      <c r="A6" t="s">
        <v>104</v>
      </c>
      <c r="B6" s="6">
        <v>880</v>
      </c>
    </row>
    <row r="7">
      <c r="A7" t="s">
        <v>105</v>
      </c>
      <c r="B7" s="6">
        <v>1130</v>
      </c>
    </row>
    <row r="8">
      <c r="A8" t="s">
        <v>106</v>
      </c>
      <c r="B8" s="6">
        <v>1060</v>
      </c>
    </row>
    <row r="9">
      <c r="A9" t="s">
        <v>107</v>
      </c>
      <c r="B9" s="6">
        <v>880</v>
      </c>
    </row>
    <row r="10">
      <c r="A10" t="s">
        <v>108</v>
      </c>
      <c r="B10" s="6">
        <v>690</v>
      </c>
    </row>
    <row r="11">
      <c r="A11" t="s">
        <v>109</v>
      </c>
      <c r="B11" s="6">
        <v>500</v>
      </c>
    </row>
    <row r="12">
      <c r="A12" t="s">
        <v>110</v>
      </c>
      <c r="B12" s="6">
        <v>380</v>
      </c>
    </row>
    <row r="13">
      <c r="A13" t="s">
        <v>111</v>
      </c>
      <c r="B13" s="6">
        <v>300</v>
      </c>
    </row>
    <row r="14">
      <c r="A14" t="s">
        <v>112</v>
      </c>
      <c r="B14" s="6">
        <v>250</v>
      </c>
    </row>
    <row r="15">
      <c r="A15" t="s">
        <v>113</v>
      </c>
      <c r="B15" s="6">
        <v>220</v>
      </c>
    </row>
    <row r="16">
      <c r="A16" t="s">
        <v>114</v>
      </c>
      <c r="B16" s="6">
        <v>200</v>
      </c>
    </row>
    <row r="17">
      <c r="A17" t="s">
        <v>115</v>
      </c>
      <c r="B17" s="6">
        <v>600</v>
      </c>
    </row>
    <row r="18" ht="30" customHeight="1">
      <c r="A18" s="10" t="s">
        <v>116</v>
      </c>
    </row>
  </sheetData>
  <mergeCells count="1">
    <mergeCell ref="A18:D1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40" customWidth="1"/>
    <col min="2" max="2" width="20" customWidth="1"/>
    <col min="3" max="3" width="20" customWidth="1"/>
    <col min="4" max="4" width="20" customWidth="1"/>
    <col min="5" max="5" width="56" customWidth="1"/>
  </cols>
  <sheetData>
    <row r="1">
      <c r="A1" s="2" t="s">
        <v>117</v>
      </c>
    </row>
    <row r="2">
      <c r="A2" s="4" t="s">
        <v>7</v>
      </c>
    </row>
    <row r="4">
      <c r="A4" s="2" t="s">
        <v>118</v>
      </c>
    </row>
    <row r="5">
      <c r="B5" s="5" t="s">
        <v>119</v>
      </c>
      <c r="C5" s="5" t="s">
        <v>120</v>
      </c>
      <c r="D5" s="5" t="s">
        <v>121</v>
      </c>
    </row>
    <row r="6" ht="30" customHeight="1">
      <c r="A6" s="3" t="s">
        <v>122</v>
      </c>
      <c r="B6" s="15" t="s">
        <v>123</v>
      </c>
      <c r="C6" s="15" t="s">
        <v>124</v>
      </c>
      <c r="D6" s="15" t="s">
        <v>125</v>
      </c>
      <c r="E6" s="10" t="s">
        <v>126</v>
      </c>
    </row>
    <row r="7">
      <c r="A7" s="3" t="s">
        <v>127</v>
      </c>
      <c r="B7" s="15" t="s">
        <v>128</v>
      </c>
      <c r="C7" s="15" t="s">
        <v>129</v>
      </c>
      <c r="D7" s="15" t="s">
        <v>130</v>
      </c>
      <c r="E7" s="10" t="s">
        <v>131</v>
      </c>
    </row>
    <row r="8">
      <c r="A8" s="16" t="s">
        <v>132</v>
      </c>
      <c r="B8" s="17" t="s">
        <v>133</v>
      </c>
      <c r="C8" s="17" t="s">
        <v>134</v>
      </c>
      <c r="D8" s="17" t="s">
        <v>135</v>
      </c>
    </row>
    <row r="9">
      <c r="A9" s="10" t="s">
        <v>136</v>
      </c>
    </row>
    <row r="11">
      <c r="A11" s="2" t="s">
        <v>137</v>
      </c>
    </row>
    <row r="12">
      <c r="B12" s="5" t="s">
        <v>9</v>
      </c>
      <c r="C12" s="5" t="s">
        <v>10</v>
      </c>
      <c r="D12" s="5" t="s">
        <v>11</v>
      </c>
    </row>
    <row r="13">
      <c r="A13" s="3" t="s">
        <v>122</v>
      </c>
      <c r="B13" s="15" t="s">
        <v>138</v>
      </c>
      <c r="C13" s="15" t="s">
        <v>139</v>
      </c>
      <c r="D13" s="15" t="s">
        <v>125</v>
      </c>
    </row>
    <row r="14">
      <c r="A14" s="3" t="s">
        <v>127</v>
      </c>
      <c r="B14" s="15" t="s">
        <v>140</v>
      </c>
      <c r="C14" s="15" t="s">
        <v>141</v>
      </c>
      <c r="D14" s="15" t="s">
        <v>130</v>
      </c>
    </row>
    <row r="15">
      <c r="A15" s="16" t="s">
        <v>142</v>
      </c>
      <c r="B15" s="17" t="s">
        <v>143</v>
      </c>
      <c r="C15" s="17" t="s">
        <v>144</v>
      </c>
      <c r="D15" s="17" t="s">
        <v>135</v>
      </c>
    </row>
    <row r="16">
      <c r="A16" s="10" t="s">
        <v>145</v>
      </c>
    </row>
    <row r="18">
      <c r="A18" s="2" t="s">
        <v>146</v>
      </c>
    </row>
    <row r="19">
      <c r="B19" s="5" t="s">
        <v>9</v>
      </c>
      <c r="C19" s="5" t="s">
        <v>10</v>
      </c>
      <c r="D19" s="5" t="s">
        <v>11</v>
      </c>
    </row>
    <row r="20">
      <c r="A20" s="3" t="s">
        <v>147</v>
      </c>
      <c r="B20" s="15" t="s">
        <v>148</v>
      </c>
      <c r="C20" s="15" t="s">
        <v>149</v>
      </c>
      <c r="D20" s="15" t="s">
        <v>150</v>
      </c>
    </row>
    <row r="21">
      <c r="A21" s="3" t="s">
        <v>151</v>
      </c>
      <c r="B21" s="15" t="s">
        <v>152</v>
      </c>
      <c r="C21" s="15" t="s">
        <v>153</v>
      </c>
      <c r="D21" s="15" t="s">
        <v>154</v>
      </c>
    </row>
    <row r="22">
      <c r="A22" s="10" t="s">
        <v>155</v>
      </c>
    </row>
    <row r="24">
      <c r="A24" s="2" t="s">
        <v>156</v>
      </c>
    </row>
    <row r="25">
      <c r="B25" s="5" t="s">
        <v>157</v>
      </c>
    </row>
    <row r="26" ht="45" customHeight="1">
      <c r="A26" s="3" t="s">
        <v>158</v>
      </c>
      <c r="B26" s="15" t="s">
        <v>159</v>
      </c>
    </row>
    <row r="27" ht="30" customHeight="1">
      <c r="A27" s="3" t="s">
        <v>160</v>
      </c>
      <c r="B27" s="15" t="s">
        <v>161</v>
      </c>
    </row>
    <row r="28" ht="60" customHeight="1">
      <c r="A28" s="3" t="s">
        <v>162</v>
      </c>
      <c r="B28" s="15" t="s">
        <v>163</v>
      </c>
    </row>
    <row r="29" ht="30" customHeight="1">
      <c r="A29" s="3" t="s">
        <v>164</v>
      </c>
      <c r="B29" s="15" t="s">
        <v>165</v>
      </c>
    </row>
    <row r="30" ht="75" customHeight="1">
      <c r="A30" s="3" t="s">
        <v>166</v>
      </c>
      <c r="B30" s="15" t="s">
        <v>167</v>
      </c>
    </row>
    <row r="31" ht="30" customHeight="1">
      <c r="A31" s="3" t="s">
        <v>168</v>
      </c>
      <c r="B31" s="15" t="s">
        <v>169</v>
      </c>
    </row>
    <row r="32">
      <c r="A32" s="3" t="s">
        <v>170</v>
      </c>
      <c r="B32" s="15" t="s">
        <v>171</v>
      </c>
    </row>
    <row r="33" ht="30" customHeight="1">
      <c r="A33" s="3" t="s">
        <v>172</v>
      </c>
      <c r="B33" s="15" t="s">
        <v>173</v>
      </c>
    </row>
    <row r="34">
      <c r="A34" s="10" t="s">
        <v>174</v>
      </c>
    </row>
  </sheetData>
  <mergeCells count="4">
    <mergeCell ref="A9:E9"/>
    <mergeCell ref="A16:E16"/>
    <mergeCell ref="A22:E22"/>
    <mergeCell ref="A34:E3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34" customWidth="1"/>
    <col min="2" max="2" width="22" customWidth="1"/>
    <col min="3" max="3" width="70" customWidth="1"/>
  </cols>
  <sheetData>
    <row r="1">
      <c r="A1" s="2" t="s">
        <v>175</v>
      </c>
    </row>
    <row r="2">
      <c r="A2" s="4" t="s">
        <v>7</v>
      </c>
    </row>
    <row r="4">
      <c r="A4" s="2" t="s">
        <v>176</v>
      </c>
    </row>
    <row r="5">
      <c r="A5" s="2" t="s">
        <v>177</v>
      </c>
      <c r="B5" s="5" t="s">
        <v>178</v>
      </c>
      <c r="C5" s="2" t="s">
        <v>179</v>
      </c>
    </row>
    <row r="6">
      <c r="A6" s="3" t="s">
        <v>180</v>
      </c>
      <c r="B6" s="15" t="s">
        <v>181</v>
      </c>
      <c r="C6" s="3" t="s">
        <v>182</v>
      </c>
    </row>
    <row r="7">
      <c r="A7" s="3" t="s">
        <v>183</v>
      </c>
      <c r="B7" s="15" t="s">
        <v>184</v>
      </c>
      <c r="C7" s="3" t="s">
        <v>185</v>
      </c>
    </row>
    <row r="8">
      <c r="A8" s="3" t="s">
        <v>12</v>
      </c>
      <c r="B8" s="15" t="s">
        <v>186</v>
      </c>
      <c r="C8" s="3" t="s">
        <v>187</v>
      </c>
    </row>
    <row r="9">
      <c r="A9" s="3" t="s">
        <v>13</v>
      </c>
      <c r="B9" s="15" t="s">
        <v>188</v>
      </c>
      <c r="C9" s="3" t="s">
        <v>189</v>
      </c>
    </row>
    <row r="10">
      <c r="A10" s="3" t="s">
        <v>16</v>
      </c>
      <c r="B10" s="15" t="s">
        <v>190</v>
      </c>
      <c r="C10" s="3" t="s">
        <v>191</v>
      </c>
    </row>
    <row r="11">
      <c r="A11" s="3" t="s">
        <v>19</v>
      </c>
      <c r="B11" s="15" t="s">
        <v>192</v>
      </c>
      <c r="C11" s="3" t="s">
        <v>192</v>
      </c>
    </row>
    <row r="12">
      <c r="A12" s="3" t="s">
        <v>42</v>
      </c>
      <c r="B12" s="15" t="s">
        <v>150</v>
      </c>
      <c r="C12" s="3" t="s">
        <v>193</v>
      </c>
    </row>
    <row r="13">
      <c r="A13" s="3" t="s">
        <v>194</v>
      </c>
      <c r="B13" s="15" t="s">
        <v>195</v>
      </c>
      <c r="C13" s="3" t="s">
        <v>195</v>
      </c>
    </row>
    <row r="14">
      <c r="A14" s="3" t="s">
        <v>196</v>
      </c>
      <c r="B14" s="15" t="s">
        <v>197</v>
      </c>
      <c r="C14" s="3" t="s">
        <v>198</v>
      </c>
    </row>
    <row r="15">
      <c r="A15" s="3" t="s">
        <v>199</v>
      </c>
      <c r="B15" s="15" t="s">
        <v>200</v>
      </c>
      <c r="C15" s="3" t="s">
        <v>201</v>
      </c>
    </row>
    <row r="17">
      <c r="A17" s="2" t="s">
        <v>202</v>
      </c>
    </row>
    <row r="18">
      <c r="A18" s="2" t="s">
        <v>177</v>
      </c>
      <c r="B18" s="5" t="s">
        <v>203</v>
      </c>
      <c r="C18" s="2" t="s">
        <v>204</v>
      </c>
    </row>
    <row r="19">
      <c r="A19" s="3" t="s">
        <v>183</v>
      </c>
      <c r="B19" s="11" t="s">
        <v>205</v>
      </c>
      <c r="C19" s="3" t="s">
        <v>184</v>
      </c>
    </row>
    <row r="20">
      <c r="A20" s="3" t="s">
        <v>206</v>
      </c>
      <c r="B20" s="11" t="s">
        <v>207</v>
      </c>
      <c r="C20" s="3" t="s">
        <v>135</v>
      </c>
    </row>
    <row r="21">
      <c r="A21" s="3" t="s">
        <v>13</v>
      </c>
      <c r="B21" s="11" t="s">
        <v>208</v>
      </c>
      <c r="C21" s="3" t="s">
        <v>209</v>
      </c>
    </row>
    <row r="22">
      <c r="A22" s="3" t="s">
        <v>42</v>
      </c>
      <c r="B22" s="11" t="s">
        <v>200</v>
      </c>
      <c r="C22" s="3" t="s">
        <v>150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5"/>
  <cols>
    <col min="1" max="1" width="36" customWidth="1"/>
    <col min="2" max="2" width="12" customWidth="1"/>
    <col min="3" max="3" width="90" customWidth="1"/>
  </cols>
  <sheetData>
    <row r="1">
      <c r="A1" s="2" t="s">
        <v>210</v>
      </c>
    </row>
    <row r="2">
      <c r="A2" s="4" t="s">
        <v>7</v>
      </c>
    </row>
    <row r="4">
      <c r="A4" s="2" t="s">
        <v>211</v>
      </c>
    </row>
    <row r="5">
      <c r="A5" s="2" t="s">
        <v>212</v>
      </c>
      <c r="B5" s="5" t="s">
        <v>213</v>
      </c>
      <c r="C5" s="2" t="s">
        <v>70</v>
      </c>
    </row>
    <row r="6">
      <c r="A6" s="3" t="s">
        <v>214</v>
      </c>
      <c r="B6" s="18">
        <v>1</v>
      </c>
      <c r="C6" s="10" t="s">
        <v>215</v>
      </c>
    </row>
    <row r="8">
      <c r="A8" s="19" t="s">
        <v>214</v>
      </c>
      <c r="B8" s="3" t="s">
        <v>216</v>
      </c>
    </row>
    <row r="9">
      <c r="A9" s="19" t="s">
        <v>217</v>
      </c>
      <c r="B9" s="3" t="s">
        <v>218</v>
      </c>
    </row>
    <row r="10">
      <c r="A10" s="19" t="s">
        <v>219</v>
      </c>
      <c r="B10" s="3" t="s">
        <v>220</v>
      </c>
    </row>
    <row r="11">
      <c r="A11" s="19" t="s">
        <v>221</v>
      </c>
      <c r="B11" s="3" t="s">
        <v>222</v>
      </c>
    </row>
    <row r="12">
      <c r="A12" s="19" t="s">
        <v>223</v>
      </c>
      <c r="B12" s="3" t="s">
        <v>224</v>
      </c>
    </row>
    <row r="14" ht="60" customHeight="1">
      <c r="A14" s="3" t="s">
        <v>225</v>
      </c>
    </row>
    <row r="16">
      <c r="A16" s="2" t="s">
        <v>226</v>
      </c>
    </row>
    <row r="17">
      <c r="A17" s="3" t="s">
        <v>227</v>
      </c>
    </row>
    <row r="18">
      <c r="A18" s="3" t="s">
        <v>228</v>
      </c>
    </row>
    <row r="19">
      <c r="A19" s="3" t="s">
        <v>229</v>
      </c>
    </row>
    <row r="20">
      <c r="A20" s="3" t="s">
        <v>230</v>
      </c>
    </row>
    <row r="21">
      <c r="A21" s="3" t="s">
        <v>231</v>
      </c>
    </row>
  </sheetData>
  <mergeCells count="11">
    <mergeCell ref="B8:C8"/>
    <mergeCell ref="B9:C9"/>
    <mergeCell ref="B10:C10"/>
    <mergeCell ref="B11:C11"/>
    <mergeCell ref="B12:C12"/>
    <mergeCell ref="A14:C14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Banking Judgment Lab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Accounts</vt:lpstr>
      <vt:lpstr>Ratios &amp; covenants</vt:lpstr>
      <vt:lpstr>Facilities &amp; security</vt:lpstr>
      <vt:lpstr>Conduct &amp; debtors</vt:lpstr>
      <vt:lpstr>Tables</vt:lpstr>
      <vt:lpstr>Budget</vt:lpstr>
      <vt:lpstr>The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Kauri Dairy Holdings Ltd — the file, Issue 03</dc:title>
  <dc:subject>Kauri Dairy Holdings — Succession Drill</dc:subject>
  <dc:creator>Banking Judgment Lab</dc:creator>
  <dc:description>https://www.bankingjudgmentlab.com/drills/kauri-dairy-succession · Composite case — fictional. Built for teaching; it describes no real company.</dc:description>
  <cp:lastModifiedBy>Banking Judgment Lab</cp:lastModifiedBy>
  <dcterms:created xsi:type="dcterms:W3CDTF">2026-07-08T00:00:00Z</dcterms:created>
  <dcterms:modified xsi:type="dcterms:W3CDTF">2026-09-26T00:00:00Z</dcterms:modified>
</cp:coreProperties>
</file>