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activeTab="0"/>
  </bookViews>
  <sheets>
    <sheet name="Accounts" sheetId="1" r:id="rId1"/>
    <sheet name="Ratios &amp; covenants" sheetId="2" r:id="rId2"/>
    <sheet name="Facilities &amp; security" sheetId="3" r:id="rId3"/>
    <sheet name="Conduct &amp; debtors" sheetId="4" r:id="rId4"/>
    <sheet name="Tables" sheetId="5" r:id="rId5"/>
    <sheet name="Budget" sheetId="6" r:id="rId6"/>
    <sheet name="The business" sheetId="7" r:id="rId7"/>
  </sheets>
  <calcPr calcId="191029" fullCalcOnLoad="1"/>
</workbook>
</file>

<file path=xl/sharedStrings.xml><?xml version="1.0" encoding="utf-8"?>
<sst xmlns="http://schemas.openxmlformats.org/spreadsheetml/2006/main" count="315" uniqueCount="266">
  <si>
    <t>Coastline Retail Group Ltd</t>
  </si>
  <si>
    <t>Issue 07 · Coastline Retail Group — Quality of Earnings Drill</t>
  </si>
  <si>
    <t>US$ thousands (US$000), FY23–FY25. FY25 is the last audited year, the one the results release reports.</t>
  </si>
  <si>
    <t>As the file stood when the consent request arrived: FY25 audited and released to the market, the FY26 budget approved by the board.</t>
  </si>
  <si>
    <t>Operating cash flow is after interest and tax paid; debtor days are on revenue, stock and creditor days on cost of sales.</t>
  </si>
  <si>
    <t>Blue figures are typed in; black ones are formulas. Costs and outflows are positive and subtracted; loan flows are signed, a repayment negative. The first year's balances are values: the opening balance sheet is not in the file.</t>
  </si>
  <si>
    <t>https://www.bankingjudgmentlab.com/drills/coastline-quality-of-earnings</t>
  </si>
  <si>
    <t>Composite case — fictional. Built for teaching; it describes no real company.</t>
  </si>
  <si>
    <t>PROFIT AND LOSS · US$000</t>
  </si>
  <si>
    <t>FY23</t>
  </si>
  <si>
    <t>FY24</t>
  </si>
  <si>
    <t>FY25</t>
  </si>
  <si>
    <t>Revenue</t>
  </si>
  <si>
    <t>Cost of sales</t>
  </si>
  <si>
    <t>of which inventory provision released</t>
  </si>
  <si>
    <t>of which supplier rebates booked on order</t>
  </si>
  <si>
    <t>Gross profit</t>
  </si>
  <si>
    <t>Overheads</t>
  </si>
  <si>
    <t>of which store rent</t>
  </si>
  <si>
    <t>EBITDA</t>
  </si>
  <si>
    <t>Depreciation</t>
  </si>
  <si>
    <t>EBIT</t>
  </si>
  <si>
    <t>Interest</t>
  </si>
  <si>
    <t>Profit before tax</t>
  </si>
  <si>
    <t>Tax</t>
  </si>
  <si>
    <t>Net profit after tax</t>
  </si>
  <si>
    <t>BALANCE SHEET AT YEAR-END · US$000</t>
  </si>
  <si>
    <t>Cash</t>
  </si>
  <si>
    <t>Receivables</t>
  </si>
  <si>
    <t>Inventory</t>
  </si>
  <si>
    <t>Current assets</t>
  </si>
  <si>
    <t>Stores, fit-outs and systems</t>
  </si>
  <si>
    <t>Total assets</t>
  </si>
  <si>
    <t>Trade payables</t>
  </si>
  <si>
    <t>Club facility (drawn)</t>
  </si>
  <si>
    <t>Term loan</t>
  </si>
  <si>
    <t>Total liabilities</t>
  </si>
  <si>
    <t>Shareholders' equity</t>
  </si>
  <si>
    <t>Total liabilities and equity</t>
  </si>
  <si>
    <t>CASH FLOW · US$000</t>
  </si>
  <si>
    <t>Increase in working capital</t>
  </si>
  <si>
    <t>Interest paid</t>
  </si>
  <si>
    <t>Tax paid</t>
  </si>
  <si>
    <t>Operating cash flow</t>
  </si>
  <si>
    <t>Capital expenditure</t>
  </si>
  <si>
    <t>Dividends</t>
  </si>
  <si>
    <t>Term loan drawn / (repaid)</t>
  </si>
  <si>
    <t>Club facility drawn / (repaid)</t>
  </si>
  <si>
    <t>Net change in cash</t>
  </si>
  <si>
    <t>Coastline Retail Group Ltd · Issue 07 — ratios and covenants</t>
  </si>
  <si>
    <t>Computed from the Accounts sheet: debtor days on revenue, stock and creditor days on cost of sales, a 365-day year.</t>
  </si>
  <si>
    <t>RATIOS FROM THE STATEMENTS</t>
  </si>
  <si>
    <t>Revenue growth</t>
  </si>
  <si>
    <t>—</t>
  </si>
  <si>
    <t>EBITDA margin</t>
  </si>
  <si>
    <t>Operating cash flow ÷ EBITDA</t>
  </si>
  <si>
    <t>Debtor days (on revenue)</t>
  </si>
  <si>
    <t>Stock days (on cost of sales)</t>
  </si>
  <si>
    <t>Creditor days (on cost of sales)</t>
  </si>
  <si>
    <t>Cash conversion cycle, days</t>
  </si>
  <si>
    <t>Total debt ÷ EBITDA</t>
  </si>
  <si>
    <t>COVENANTS, TESTED ON THE AUDITED ACCOUNTS</t>
  </si>
  <si>
    <t>Fixed charge cover — (EBITDA + store rent) ÷ (interest + store rent) — at least 1.75×, on ebitda as reported</t>
  </si>
  <si>
    <t>Net debt to EBITDA — no more than 2.5×, on ebitda as reported</t>
  </si>
  <si>
    <t>Audited annual accounts and half-year accounts, as released to the market.</t>
  </si>
  <si>
    <t>A compliance certificate from the CFO to the agent each quarter. Every certificate since the club was signed has shown both tests met.</t>
  </si>
  <si>
    <t>The board's budget for the year ahead, before the year begins. FY26's came with the review.</t>
  </si>
  <si>
    <t>Nothing monthly is required.</t>
  </si>
  <si>
    <t>Coastline Retail Group Ltd · Issue 07 — facilities and security</t>
  </si>
  <si>
    <t>THE FACILITIES</t>
  </si>
  <si>
    <t>Facility</t>
  </si>
  <si>
    <t>Now</t>
  </si>
  <si>
    <t>Requested</t>
  </si>
  <si>
    <t>Note</t>
  </si>
  <si>
    <t>Club facility — four banks</t>
  </si>
  <si>
    <t>US$40.0m · this bank US$15.0m · US$24.5m drawn</t>
  </si>
  <si>
    <t>Renewal, and consent to a 75% payout</t>
  </si>
  <si>
    <t>This bank is not the agent. The agreement gives the club a consent right over changes to distribution policy.</t>
  </si>
  <si>
    <t>Covenants</t>
  </si>
  <si>
    <t>Clean — measured on reported EBITDA</t>
  </si>
  <si>
    <t>Unchanged</t>
  </si>
  <si>
    <t>Tested as the documents define them, on the EBITDA the company reports.</t>
  </si>
  <si>
    <t>Capital expenditure, FY25</t>
  </si>
  <si>
    <t>US$11.7m</t>
  </si>
  <si>
    <t>Includes US$4.1m of store refits capitalised this year; earlier years expensed the same work as repairs.</t>
  </si>
  <si>
    <t>FACILITIES AND PRICING</t>
  </si>
  <si>
    <t>Amount</t>
  </si>
  <si>
    <t>Pricing</t>
  </si>
  <si>
    <t>Terms</t>
  </si>
  <si>
    <t>Club facility — revolving, four banks</t>
  </si>
  <si>
    <t>US$40.0m committed; US$24.5m drawn at the FY25 year-end. This bank's share US$15.0m, US$9.19m drawn</t>
  </si>
  <si>
    <t>Floating: margin 1.90% over the base rate, 7.3% all-in on drawings through FY25; commitment fee 0.65% on the undrawn; the agent's fee US$30,000 a year</t>
  </si>
  <si>
    <t>Committed until the next annual review, and renewed at each review since the club was signed nine years ago. Consents and waivers need banks holding more than half the commitments — the consent to a change in distribution policy among them.</t>
  </si>
  <si>
    <t>Foreign exchange lines</t>
  </si>
  <si>
    <t>Forward contracts for offshore stock purchases, with each club bank</t>
  </si>
  <si>
    <t>Dealing margin</t>
  </si>
  <si>
    <t>Outside the US$40m</t>
  </si>
  <si>
    <t>SECURITY</t>
  </si>
  <si>
    <t>Unsecured</t>
  </si>
  <si>
    <t>No charge over the group's assets. The facility agreement carries a negative pledge, and the four banks' shares rank equally.</t>
  </si>
  <si>
    <t>Guarantees</t>
  </si>
  <si>
    <t>Cross-guarantees from every operating subsidiary. No personal guarantees.</t>
  </si>
  <si>
    <t>Coastline Retail Group Ltd · Issue 07 — conduct, debtors and customers</t>
  </si>
  <si>
    <t>THE CLUB FACILITY, MONTH-END BY MONTH-END</t>
  </si>
  <si>
    <t>US$000</t>
  </si>
  <si>
    <t>Limit</t>
  </si>
  <si>
    <t>M1</t>
  </si>
  <si>
    <t>M2</t>
  </si>
  <si>
    <t>M3</t>
  </si>
  <si>
    <t>M4</t>
  </si>
  <si>
    <t>M5</t>
  </si>
  <si>
    <t>M6</t>
  </si>
  <si>
    <t>M7</t>
  </si>
  <si>
    <t>M8</t>
  </si>
  <si>
    <t>M9</t>
  </si>
  <si>
    <t>M10</t>
  </si>
  <si>
    <t>M11</t>
  </si>
  <si>
    <t>M12</t>
  </si>
  <si>
    <t>The whole club, FY25. Inside the limit at every month-end. The peak came at M4, as stock was bought ahead of the main trading season; the dividend on FY24 was paid in M5.</t>
  </si>
  <si>
    <t>Coastline Retail Group Ltd · Issue 07 — the rest of the file's tables</t>
  </si>
  <si>
    <t>THE CLUB</t>
  </si>
  <si>
    <t>COMMITMENT</t>
  </si>
  <si>
    <t>SHARE</t>
  </si>
  <si>
    <t>DRAWN AT FY25 YEAR-END</t>
  </si>
  <si>
    <t>This bank</t>
  </si>
  <si>
    <t>US$15.0m</t>
  </si>
  <si>
    <t>37.5%</t>
  </si>
  <si>
    <t>US$9.19m</t>
  </si>
  <si>
    <t>The largest share; not the agent</t>
  </si>
  <si>
    <t>The agent bank</t>
  </si>
  <si>
    <t>US$10.0m</t>
  </si>
  <si>
    <t>25%</t>
  </si>
  <si>
    <t>US$6.13m</t>
  </si>
  <si>
    <t>Holds the documents and runs the club's votes</t>
  </si>
  <si>
    <t>Second club bank</t>
  </si>
  <si>
    <t>US$7.5m</t>
  </si>
  <si>
    <t>18.75%</t>
  </si>
  <si>
    <t>US$4.59m</t>
  </si>
  <si>
    <t>Third club bank</t>
  </si>
  <si>
    <t>The facility</t>
  </si>
  <si>
    <t>US$40.0m</t>
  </si>
  <si>
    <t>100%</t>
  </si>
  <si>
    <t>US$24.50m</t>
  </si>
  <si>
    <t>Drawings are shared in proportion to commitments.</t>
  </si>
  <si>
    <t>WHAT THE FY25 NOTES DISCLOSE</t>
  </si>
  <si>
    <t>WHERE IT SITS</t>
  </si>
  <si>
    <t>FY25, BEFORE TAX</t>
  </si>
  <si>
    <t>Inventory provision released</t>
  </si>
  <si>
    <t>A credit to cost of sales</t>
  </si>
  <si>
    <t>US$3.2m</t>
  </si>
  <si>
    <t>Following a stocktake</t>
  </si>
  <si>
    <t>Supplier rebates recognised when orders are placed, not when the goods sell</t>
  </si>
  <si>
    <t>US$4.7m</t>
  </si>
  <si>
    <t>A change of policy, after a review in the year</t>
  </si>
  <si>
    <t>Store refits capitalised</t>
  </si>
  <si>
    <t>Capital spending, not overheads</t>
  </si>
  <si>
    <t>US$4.1m</t>
  </si>
  <si>
    <t>Earlier years expensed the same work as repairs</t>
  </si>
  <si>
    <t>As the notes to the audited accounts set them out. The auditors' opinion is unqualified.</t>
  </si>
  <si>
    <t>DISTRIBUTIONS</t>
  </si>
  <si>
    <t>Reported net profit</t>
  </si>
  <si>
    <t>US$12.40m</t>
  </si>
  <si>
    <t>US$13.03m</t>
  </si>
  <si>
    <t>US$14.20m</t>
  </si>
  <si>
    <t>Dividend declared on the year, at 60%</t>
  </si>
  <si>
    <t>US$7.44m</t>
  </si>
  <si>
    <t>US$7.82m</t>
  </si>
  <si>
    <t>US$8.52m</t>
  </si>
  <si>
    <t>Paid in the year — the year before's dividend</t>
  </si>
  <si>
    <t>US$7.20m</t>
  </si>
  <si>
    <t>One dividend a year, declared with the audited result and paid after the annual meeting. At the 75% the board proposes, the dividend on FY25 would be US$10.65m.</t>
  </si>
  <si>
    <t>THE STORE NETWORK AT THE FY25 YEAR-END</t>
  </si>
  <si>
    <t>STORES</t>
  </si>
  <si>
    <t>SHARE OF FY25 REVENUE</t>
  </si>
  <si>
    <t>Flagship stores</t>
  </si>
  <si>
    <t>2</t>
  </si>
  <si>
    <t>9%</t>
  </si>
  <si>
    <t>Full-line apparel and footwear stores</t>
  </si>
  <si>
    <t>58</t>
  </si>
  <si>
    <t>50%</t>
  </si>
  <si>
    <t>Footwear stores</t>
  </si>
  <si>
    <t>31</t>
  </si>
  <si>
    <t>19%</t>
  </si>
  <si>
    <t>Outlet stores</t>
  </si>
  <si>
    <t>9</t>
  </si>
  <si>
    <t>6%</t>
  </si>
  <si>
    <t>Online</t>
  </si>
  <si>
    <t>16%</t>
  </si>
  <si>
    <t>The group</t>
  </si>
  <si>
    <t>100</t>
  </si>
  <si>
    <t>Every store is leased.</t>
  </si>
  <si>
    <t>STORE LEASE COMMITMENTS AT THE FY25 YEAR-END</t>
  </si>
  <si>
    <t>RENT PAYABLE</t>
  </si>
  <si>
    <t>Within one year</t>
  </si>
  <si>
    <t>US$16.3m</t>
  </si>
  <si>
    <t>In years two to five</t>
  </si>
  <si>
    <t>US$48.9m</t>
  </si>
  <si>
    <t>After five years</t>
  </si>
  <si>
    <t>US$12.4m</t>
  </si>
  <si>
    <t>Committed under leases signed</t>
  </si>
  <si>
    <t>US$77.6m</t>
  </si>
  <si>
    <t>As the notes to the accounts disclose them. Renewal options not yet taken up are excluded.</t>
  </si>
  <si>
    <t>Coastline Retail Group Ltd · Issue 07 — budget</t>
  </si>
  <si>
    <t>MANAGEMENT'S BUDGET FOR THE YEAR AHEAD, APPROVED BY THE BOARD</t>
  </si>
  <si>
    <t>Line</t>
  </si>
  <si>
    <t>FY25 ACTUAL</t>
  </si>
  <si>
    <t>BUDGET</t>
  </si>
  <si>
    <t>US$240.0m</t>
  </si>
  <si>
    <t>US$246.0m</t>
  </si>
  <si>
    <t>Gross margin</t>
  </si>
  <si>
    <t>56.0%</t>
  </si>
  <si>
    <t>56.2%</t>
  </si>
  <si>
    <t>US$29.42m</t>
  </si>
  <si>
    <t>US$30.25m</t>
  </si>
  <si>
    <t>Store rent</t>
  </si>
  <si>
    <t>US$16.00m</t>
  </si>
  <si>
    <t>US$16.40m</t>
  </si>
  <si>
    <t>US$14.04m</t>
  </si>
  <si>
    <t>Working capital added</t>
  </si>
  <si>
    <t>US$10.40m</t>
  </si>
  <si>
    <t>Nil — stock held at the FY25 level</t>
  </si>
  <si>
    <t>US$11.80m</t>
  </si>
  <si>
    <t>US$22.74m</t>
  </si>
  <si>
    <t>Capital spending</t>
  </si>
  <si>
    <t>US$11.70m</t>
  </si>
  <si>
    <t>US$11.00m, including the store refit programme</t>
  </si>
  <si>
    <t>Dividends paid</t>
  </si>
  <si>
    <t>US$10.65m — the dividend on FY25 at 75%; US$8.52m at 60%</t>
  </si>
  <si>
    <t>Club facility drawn at year-end</t>
  </si>
  <si>
    <t>US$23.41m, peaking near US$33m before the main trading season</t>
  </si>
  <si>
    <t>LAST YEAR'S BUDGET, AGAINST WHAT ARRIVED</t>
  </si>
  <si>
    <t>Budget</t>
  </si>
  <si>
    <t>Actual</t>
  </si>
  <si>
    <t>US$247.0m</t>
  </si>
  <si>
    <t>56.5%</t>
  </si>
  <si>
    <t>US$28.60m</t>
  </si>
  <si>
    <t>US$7.60m</t>
  </si>
  <si>
    <t>Coastline Retail Group Ltd · Issue 07 — ownership, people and what is not in the file</t>
  </si>
  <si>
    <t>SHAREHOLDERS, PEOPLE, PREMISES</t>
  </si>
  <si>
    <t>Holder</t>
  </si>
  <si>
    <t>Share</t>
  </si>
  <si>
    <t>Domestic institutions</t>
  </si>
  <si>
    <t>Fund managers and pension funds; the largest single holder has 8%</t>
  </si>
  <si>
    <t>Retail shareholders</t>
  </si>
  <si>
    <t>About 11,000 holders on the register</t>
  </si>
  <si>
    <t>Offshore institutions</t>
  </si>
  <si>
    <t>Mostly index and smaller-company funds</t>
  </si>
  <si>
    <t>Directors and senior management</t>
  </si>
  <si>
    <t>Through the share scheme and their own purchases</t>
  </si>
  <si>
    <t>The board</t>
  </si>
  <si>
    <t>Seven directors, five of them independent. It approved the FY25 accounts and the proposal to lift the payout.</t>
  </si>
  <si>
    <t>Chair</t>
  </si>
  <si>
    <t>Independent and non-executive; six years on the board, three as chair.</t>
  </si>
  <si>
    <t>Chief executive</t>
  </si>
  <si>
    <t>Four years in the role, recruited from another retailer.</t>
  </si>
  <si>
    <t>Chief financial officer</t>
  </si>
  <si>
    <t>Three years in the role. Signs the quarterly compliance certificates to the club.</t>
  </si>
  <si>
    <t>Auditors</t>
  </si>
  <si>
    <t>A national firm. The opinion on FY25 is unqualified.</t>
  </si>
  <si>
    <t>Every store is leased, and the group owns no land or buildings. The head office and the national distribution centre are leased from an unrelated landlord, with nine years to run; their rent sits in overheads, outside the store rent line. Most stock is bought offshore and comes in through the distribution centre.</t>
  </si>
  <si>
    <t>WHAT IS STILL NOT IN THE FILE</t>
  </si>
  <si>
    <t>The supplier rebate agreements: the volumes they depend on, and when the cash is paid.</t>
  </si>
  <si>
    <t>Stock by age at the year-end, and the stocktake report the provision release followed.</t>
  </si>
  <si>
    <t>Sales and margin store by store, and what it would cost to leave the weakest leases.</t>
  </si>
  <si>
    <t>A month-by-month cash forecast for FY26, with the dividend in it.</t>
  </si>
  <si>
    <t>The other three banks' positions in writing. So far they have only signalled.</t>
  </si>
</sst>
</file>

<file path=xl/styles.xml><?xml version="1.0" encoding="utf-8"?>
<styleSheet xmlns="http://schemas.openxmlformats.org/spreadsheetml/2006/main">
  <numFmts count="4">
    <numFmt numFmtId="164" formatCode="#,##0;(#,##0)"/>
    <numFmt numFmtId="165" formatCode="0.0%"/>
    <numFmt numFmtId="166" formatCode="0.0&quot;×&quot;"/>
    <numFmt numFmtId="167" formatCode="0.00&quot;×&quot;"/>
  </numFmts>
  <fonts count="6">
    <font>
      <sz val="11"/>
      <name val="Calibri"/>
      <family val="2"/>
    </font>
    <font>
      <b/>
      <sz val="14"/>
      <name val="Calibri"/>
      <family val="2"/>
    </font>
    <font>
      <b/>
      <sz val="11"/>
      <name val="Calibri"/>
      <family val="2"/>
    </font>
    <font>
      <i/>
      <sz val="11"/>
      <color rgb="FF5B6472"/>
      <name val="Calibri"/>
      <family val="2"/>
    </font>
    <font>
      <sz val="11"/>
      <color rgb="FF1D4ED8"/>
      <name val="Calibri"/>
      <family val="2"/>
    </font>
    <font>
      <sz val="11"/>
      <color rgb="FF5B6472"/>
      <name val="Calibri"/>
      <family val="2"/>
    </font>
  </fonts>
  <fills count="2">
    <fill>
      <patternFill patternType="none"/>
    </fill>
    <fill>
      <patternFill patternType="gray125"/>
    </fill>
  </fills>
  <borders count="2">
    <border>
      <left/>
      <right/>
      <top/>
      <bottom/>
      <diagonal/>
    </border>
    <border>
      <left/>
      <right/>
      <top style="thin">
        <color rgb="FF8C939E"/>
      </top>
      <bottom/>
      <diagonal/>
    </border>
  </borders>
  <cellStyleXfs count="1">
    <xf numFmtId="0" fontId="0" fillId="0" borderId="0"/>
  </cellStyleXfs>
  <cellXfs count="23">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0" borderId="0" xfId="0" applyFont="1"/>
    <xf numFmtId="0" fontId="2" fillId="0" borderId="0" xfId="0" applyFont="1" applyAlignment="1">
      <alignment horizontal="right"/>
    </xf>
    <xf numFmtId="164" fontId="4" fillId="0" borderId="0" xfId="0" applyNumberFormat="1" applyFont="1"/>
    <xf numFmtId="0" fontId="3" fillId="0" borderId="0" xfId="0" applyFont="1" applyAlignment="1">
      <alignment horizontal="left" indent="1"/>
    </xf>
    <xf numFmtId="164" fontId="3" fillId="0" borderId="0" xfId="0" applyNumberFormat="1" applyFont="1"/>
    <xf numFmtId="0" fontId="2" fillId="0" borderId="1" xfId="0" applyFont="1" applyBorder="1"/>
    <xf numFmtId="164" fontId="2" fillId="0" borderId="1" xfId="0" applyNumberFormat="1" applyFont="1" applyBorder="1"/>
    <xf numFmtId="164" fontId="0" fillId="0" borderId="0" xfId="0" applyNumberFormat="1"/>
    <xf numFmtId="0" fontId="5" fillId="0" borderId="0" xfId="0" applyFont="1" applyAlignment="1">
      <alignment vertical="top" wrapText="1"/>
    </xf>
    <xf numFmtId="0" fontId="0" fillId="0" borderId="0" xfId="0" applyAlignment="1">
      <alignment horizontal="right"/>
    </xf>
    <xf numFmtId="165" fontId="0" fillId="0" borderId="0" xfId="0" applyNumberFormat="1"/>
    <xf numFmtId="1" fontId="0" fillId="0" borderId="0" xfId="0" applyNumberFormat="1"/>
    <xf numFmtId="166" fontId="0" fillId="0" borderId="0" xfId="0" applyNumberFormat="1"/>
    <xf numFmtId="167" fontId="0" fillId="0" borderId="0" xfId="0" applyNumberFormat="1"/>
    <xf numFmtId="0" fontId="0" fillId="0" borderId="0" xfId="0" applyAlignment="1">
      <alignment horizontal="right" vertical="top" wrapText="1"/>
    </xf>
    <xf numFmtId="0" fontId="2" fillId="0" borderId="1" xfId="0" applyFont="1" applyBorder="1" applyAlignment="1">
      <alignment vertical="top" wrapText="1"/>
    </xf>
    <xf numFmtId="0" fontId="2" fillId="0" borderId="1" xfId="0" applyFont="1" applyBorder="1" applyAlignment="1">
      <alignment horizontal="right" vertical="top" wrapText="1"/>
    </xf>
    <xf numFmtId="9" fontId="0" fillId="0" borderId="0" xfId="0" applyNumberFormat="1"/>
    <xf numFmtId="0" fontId="2" fillId="0" borderId="0" xfId="0" applyFont="1" applyAlignment="1">
      <alignment vertical="top"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styles" Target="styles.xml"/><Relationship Id="rId9" Type="http://schemas.openxmlformats.org/officeDocument/2006/relationships/sharedStrings" Target="sharedStrings.xml"/></Relationships>
</file>

<file path=xl/worksheets/_rels/sheet1.xml.rels><?xml version="1.0" encoding="UTF-8" standalone="yes"?>
<Relationships xmlns="http://schemas.openxmlformats.org/package/2006/relationships"><Relationship Id="rId1" Type="http://schemas.openxmlformats.org/officeDocument/2006/relationships/hyperlink" Target="https://www.bankingjudgmentlab.com/drills/coastline-quality-of-earnings" TargetMode="External"/></Relationships>
</file>

<file path=xl/worksheets/sheet1.xml><?xml version="1.0" encoding="utf-8"?>
<worksheet xmlns="http://schemas.openxmlformats.org/spreadsheetml/2006/main" xmlns:r="http://schemas.openxmlformats.org/officeDocument/2006/relationships">
  <dimension ref="A1:D50"/>
  <sheetViews>
    <sheetView tabSelected="1" workbookViewId="0"/>
  </sheetViews>
  <sheetFormatPr defaultRowHeight="15"/>
  <cols>
    <col min="1" max="1" width="48" customWidth="1"/>
    <col min="2" max="2" width="13" customWidth="1"/>
    <col min="3" max="3" width="13" customWidth="1"/>
    <col min="4" max="4" width="13" customWidth="1"/>
  </cols>
  <sheetData>
    <row r="1">
      <c r="A1" s="1" t="s">
        <v>0</v>
      </c>
    </row>
    <row r="2">
      <c r="A2" s="2" t="s">
        <v>1</v>
      </c>
    </row>
    <row r="3" ht="30" customHeight="1">
      <c r="A3" s="3" t="s">
        <v>2</v>
      </c>
    </row>
    <row r="4" ht="30" customHeight="1">
      <c r="A4" s="3" t="s">
        <v>3</v>
      </c>
    </row>
    <row r="5" ht="30" customHeight="1">
      <c r="A5" s="3" t="s">
        <v>4</v>
      </c>
    </row>
    <row r="6" ht="45" customHeight="1">
      <c r="A6" s="3" t="s">
        <v>5</v>
      </c>
    </row>
    <row r="7">
      <c r="A7" t="s">
        <v>6</v>
      </c>
    </row>
    <row r="8">
      <c r="A8" s="4" t="s">
        <v>7</v>
      </c>
    </row>
    <row r="10">
      <c r="A10" s="2" t="s">
        <v>8</v>
      </c>
      <c r="B10" s="5" t="s">
        <v>9</v>
      </c>
      <c r="C10" s="5" t="s">
        <v>10</v>
      </c>
      <c r="D10" s="5" t="s">
        <v>11</v>
      </c>
    </row>
    <row r="11">
      <c r="A11" t="s">
        <v>12</v>
      </c>
      <c r="B11" s="6">
        <v>226000</v>
      </c>
      <c r="C11" s="6">
        <v>233000</v>
      </c>
      <c r="D11" s="6">
        <v>240000</v>
      </c>
    </row>
    <row r="12">
      <c r="A12" t="s">
        <v>13</v>
      </c>
      <c r="B12" s="6">
        <v>97478</v>
      </c>
      <c r="C12" s="6">
        <v>100703</v>
      </c>
      <c r="D12" s="6">
        <v>105678</v>
      </c>
    </row>
    <row r="13">
      <c r="A13" s="7" t="s">
        <v>14</v>
      </c>
      <c r="B13" s="8">
        <v>0</v>
      </c>
      <c r="C13" s="8">
        <v>0</v>
      </c>
      <c r="D13" s="8">
        <v>-3200</v>
      </c>
    </row>
    <row r="14">
      <c r="A14" s="7" t="s">
        <v>15</v>
      </c>
      <c r="B14" s="8">
        <v>0</v>
      </c>
      <c r="C14" s="8">
        <v>0</v>
      </c>
      <c r="D14" s="8">
        <v>-4700</v>
      </c>
    </row>
    <row r="15">
      <c r="A15" s="9" t="s">
        <v>16</v>
      </c>
      <c r="B15" s="10">
        <f>B11-B12</f>
        <v>128522</v>
      </c>
      <c r="C15" s="10">
        <f>C11-C12</f>
        <v>132297</v>
      </c>
      <c r="D15" s="10">
        <f>D11-D12</f>
        <v>134322</v>
      </c>
    </row>
    <row r="16">
      <c r="A16" t="s">
        <v>17</v>
      </c>
      <c r="B16" s="6">
        <v>102000</v>
      </c>
      <c r="C16" s="6">
        <v>105000</v>
      </c>
      <c r="D16" s="6">
        <v>104900</v>
      </c>
    </row>
    <row r="17">
      <c r="A17" s="7" t="s">
        <v>18</v>
      </c>
      <c r="B17" s="8">
        <v>15200</v>
      </c>
      <c r="C17" s="8">
        <v>15600</v>
      </c>
      <c r="D17" s="8">
        <v>16000</v>
      </c>
    </row>
    <row r="18">
      <c r="A18" s="9" t="s">
        <v>19</v>
      </c>
      <c r="B18" s="10">
        <f>B15-B16</f>
        <v>26522</v>
      </c>
      <c r="C18" s="10">
        <f>C15-C16</f>
        <v>27297</v>
      </c>
      <c r="D18" s="10">
        <f>D15-D16</f>
        <v>29422</v>
      </c>
    </row>
    <row r="19">
      <c r="A19" t="s">
        <v>20</v>
      </c>
      <c r="B19" s="6">
        <v>7600</v>
      </c>
      <c r="C19" s="6">
        <v>7800</v>
      </c>
      <c r="D19" s="6">
        <v>8000</v>
      </c>
    </row>
    <row r="20">
      <c r="A20" s="9" t="s">
        <v>21</v>
      </c>
      <c r="B20" s="10">
        <f>B18-B19</f>
        <v>18922</v>
      </c>
      <c r="C20" s="10">
        <f>C18-C19</f>
        <v>19497</v>
      </c>
      <c r="D20" s="10">
        <f>D18-D19</f>
        <v>21422</v>
      </c>
    </row>
    <row r="21">
      <c r="A21" t="s">
        <v>22</v>
      </c>
      <c r="B21" s="6">
        <v>1700</v>
      </c>
      <c r="C21" s="6">
        <v>1400</v>
      </c>
      <c r="D21" s="6">
        <v>1700</v>
      </c>
    </row>
    <row r="22">
      <c r="A22" s="9" t="s">
        <v>23</v>
      </c>
      <c r="B22" s="10">
        <f>B20-B21</f>
        <v>17222</v>
      </c>
      <c r="C22" s="10">
        <f>C20-C21</f>
        <v>18097</v>
      </c>
      <c r="D22" s="10">
        <f>D20-D21</f>
        <v>19722</v>
      </c>
    </row>
    <row r="23">
      <c r="A23" t="s">
        <v>24</v>
      </c>
      <c r="B23" s="6">
        <v>4822</v>
      </c>
      <c r="C23" s="6">
        <v>5067</v>
      </c>
      <c r="D23" s="6">
        <v>5522</v>
      </c>
    </row>
    <row r="24">
      <c r="A24" s="9" t="s">
        <v>25</v>
      </c>
      <c r="B24" s="10">
        <f>B22-B23</f>
        <v>12400</v>
      </c>
      <c r="C24" s="10">
        <f>C22-C23</f>
        <v>13030</v>
      </c>
      <c r="D24" s="10">
        <f>D22-D23</f>
        <v>14200</v>
      </c>
    </row>
    <row r="26">
      <c r="A26" s="2" t="s">
        <v>26</v>
      </c>
      <c r="B26" s="5" t="s">
        <v>9</v>
      </c>
      <c r="C26" s="5" t="s">
        <v>10</v>
      </c>
      <c r="D26" s="5" t="s">
        <v>11</v>
      </c>
    </row>
    <row r="27">
      <c r="A27" t="s">
        <v>27</v>
      </c>
      <c r="B27" s="6">
        <v>3600</v>
      </c>
      <c r="C27" s="11">
        <f>B27+C50</f>
        <v>4260</v>
      </c>
      <c r="D27" s="11">
        <f>C27+D50</f>
        <v>4542</v>
      </c>
    </row>
    <row r="28">
      <c r="A28" t="s">
        <v>28</v>
      </c>
      <c r="B28" s="6">
        <v>1450</v>
      </c>
      <c r="C28" s="6">
        <v>1500</v>
      </c>
      <c r="D28" s="6">
        <v>6200</v>
      </c>
    </row>
    <row r="29">
      <c r="A29" t="s">
        <v>29</v>
      </c>
      <c r="B29" s="6">
        <v>35450</v>
      </c>
      <c r="C29" s="6">
        <v>39030</v>
      </c>
      <c r="D29" s="6">
        <v>44730</v>
      </c>
    </row>
    <row r="30">
      <c r="A30" s="9" t="s">
        <v>30</v>
      </c>
      <c r="B30" s="10">
        <f>B27+B28+B29</f>
        <v>40500</v>
      </c>
      <c r="C30" s="10">
        <f>C27+C28+C29</f>
        <v>44790</v>
      </c>
      <c r="D30" s="10">
        <f>D27+D28+D29</f>
        <v>55472</v>
      </c>
    </row>
    <row r="31">
      <c r="A31" t="s">
        <v>31</v>
      </c>
      <c r="B31" s="6">
        <v>59400</v>
      </c>
      <c r="C31" s="11">
        <f>B31+C46-C19</f>
        <v>59100</v>
      </c>
      <c r="D31" s="11">
        <f>C31+D46-D19</f>
        <v>62800</v>
      </c>
    </row>
    <row r="32">
      <c r="A32" s="9" t="s">
        <v>32</v>
      </c>
      <c r="B32" s="10">
        <f>B30+B31</f>
        <v>99900</v>
      </c>
      <c r="C32" s="10">
        <f>C30+C31</f>
        <v>103890</v>
      </c>
      <c r="D32" s="10">
        <f>D30+D31</f>
        <v>118272</v>
      </c>
    </row>
    <row r="33">
      <c r="A33" t="s">
        <v>33</v>
      </c>
      <c r="B33" s="6">
        <v>20800</v>
      </c>
      <c r="C33" s="6">
        <v>20700</v>
      </c>
      <c r="D33" s="6">
        <v>20700</v>
      </c>
    </row>
    <row r="34">
      <c r="A34" t="s">
        <v>34</v>
      </c>
      <c r="B34" s="6">
        <v>18000</v>
      </c>
      <c r="C34" s="6">
        <v>16500</v>
      </c>
      <c r="D34" s="6">
        <v>24500</v>
      </c>
    </row>
    <row r="35">
      <c r="A35" t="s">
        <v>35</v>
      </c>
      <c r="B35" s="6">
        <v>0</v>
      </c>
      <c r="C35" s="11">
        <f>B35+C48</f>
        <v>0</v>
      </c>
      <c r="D35" s="11">
        <f>C35+D48</f>
        <v>0</v>
      </c>
    </row>
    <row r="36">
      <c r="A36" s="9" t="s">
        <v>36</v>
      </c>
      <c r="B36" s="10">
        <f>B33+B34+B35</f>
        <v>38800</v>
      </c>
      <c r="C36" s="10">
        <f>C33+C34+C35</f>
        <v>37200</v>
      </c>
      <c r="D36" s="10">
        <f>D33+D34+D35</f>
        <v>45200</v>
      </c>
    </row>
    <row r="37">
      <c r="A37" s="9" t="s">
        <v>37</v>
      </c>
      <c r="B37" s="6">
        <v>61100</v>
      </c>
      <c r="C37" s="10">
        <f>B37+C24-C47</f>
        <v>66690</v>
      </c>
      <c r="D37" s="10">
        <f>C37+D24-D47</f>
        <v>73072</v>
      </c>
    </row>
    <row r="38">
      <c r="A38" s="9" t="s">
        <v>38</v>
      </c>
      <c r="B38" s="10">
        <f>B36+B37</f>
        <v>99900</v>
      </c>
      <c r="C38" s="10">
        <f>C36+C37</f>
        <v>103890</v>
      </c>
      <c r="D38" s="10">
        <f>D36+D37</f>
        <v>118272</v>
      </c>
    </row>
    <row r="40">
      <c r="A40" s="2" t="s">
        <v>39</v>
      </c>
      <c r="B40" s="5" t="s">
        <v>9</v>
      </c>
      <c r="C40" s="5" t="s">
        <v>10</v>
      </c>
      <c r="D40" s="5" t="s">
        <v>11</v>
      </c>
    </row>
    <row r="41">
      <c r="A41" t="s">
        <v>19</v>
      </c>
      <c r="B41" s="11">
        <f>B18</f>
        <v>26522</v>
      </c>
      <c r="C41" s="11">
        <f>C18</f>
        <v>27297</v>
      </c>
      <c r="D41" s="11">
        <f>D18</f>
        <v>29422</v>
      </c>
    </row>
    <row r="42">
      <c r="A42" t="s">
        <v>40</v>
      </c>
      <c r="B42" s="6">
        <v>1200</v>
      </c>
      <c r="C42" s="11">
        <f>(C28+C29-C33)-(B28+B29-B33)</f>
        <v>3730</v>
      </c>
      <c r="D42" s="11">
        <f>(D28+D29-D33)-(C28+C29-C33)</f>
        <v>10400</v>
      </c>
    </row>
    <row r="43">
      <c r="A43" t="s">
        <v>41</v>
      </c>
      <c r="B43" s="11">
        <f>B21</f>
        <v>1700</v>
      </c>
      <c r="C43" s="11">
        <f>C21</f>
        <v>1400</v>
      </c>
      <c r="D43" s="11">
        <f>D21</f>
        <v>1700</v>
      </c>
    </row>
    <row r="44">
      <c r="A44" t="s">
        <v>42</v>
      </c>
      <c r="B44" s="11">
        <f>B23</f>
        <v>4822</v>
      </c>
      <c r="C44" s="11">
        <f>C23</f>
        <v>5067</v>
      </c>
      <c r="D44" s="11">
        <f>D23</f>
        <v>5522</v>
      </c>
    </row>
    <row r="45">
      <c r="A45" s="9" t="s">
        <v>43</v>
      </c>
      <c r="B45" s="10">
        <f>B41-B42-B43-B44</f>
        <v>18800</v>
      </c>
      <c r="C45" s="10">
        <f>C41-C42-C43-C44</f>
        <v>17100</v>
      </c>
      <c r="D45" s="10">
        <f>D41-D42-D43-D44</f>
        <v>11800</v>
      </c>
    </row>
    <row r="46">
      <c r="A46" t="s">
        <v>44</v>
      </c>
      <c r="B46" s="6">
        <v>7000</v>
      </c>
      <c r="C46" s="6">
        <v>7500</v>
      </c>
      <c r="D46" s="6">
        <v>11700</v>
      </c>
    </row>
    <row r="47">
      <c r="A47" t="s">
        <v>45</v>
      </c>
      <c r="B47" s="6">
        <v>7200</v>
      </c>
      <c r="C47" s="6">
        <v>7440</v>
      </c>
      <c r="D47" s="6">
        <v>7818</v>
      </c>
    </row>
    <row r="48">
      <c r="A48" t="s">
        <v>46</v>
      </c>
      <c r="B48" s="6">
        <v>0</v>
      </c>
      <c r="C48" s="6">
        <v>0</v>
      </c>
      <c r="D48" s="6">
        <v>0</v>
      </c>
    </row>
    <row r="49">
      <c r="A49" t="s">
        <v>47</v>
      </c>
      <c r="B49" s="6">
        <v>-4000</v>
      </c>
      <c r="C49" s="11">
        <f>C34-B34</f>
        <v>-1500</v>
      </c>
      <c r="D49" s="11">
        <f>D34-C34</f>
        <v>8000</v>
      </c>
    </row>
    <row r="50">
      <c r="A50" s="9" t="s">
        <v>48</v>
      </c>
      <c r="B50" s="10">
        <f>B45-B46-B47+B48+B49</f>
        <v>600</v>
      </c>
      <c r="C50" s="10">
        <f>C45-C46-C47+C48+C49</f>
        <v>660</v>
      </c>
      <c r="D50" s="10">
        <f>D45-D46-D47+D48+D49</f>
        <v>282</v>
      </c>
    </row>
  </sheetData>
  <mergeCells count="4">
    <mergeCell ref="A3:D3"/>
    <mergeCell ref="A4:D4"/>
    <mergeCell ref="A5:D5"/>
    <mergeCell ref="A6:D6"/>
  </mergeCells>
  <hyperlinks>
    <hyperlink ref="A7" r:id="rId1"/>
  </hyperlink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dimension ref="A1:D23"/>
  <sheetViews>
    <sheetView workbookViewId="0"/>
  </sheetViews>
  <sheetFormatPr defaultRowHeight="15"/>
  <cols>
    <col min="1" max="1" width="48" customWidth="1"/>
    <col min="2" max="2" width="13" customWidth="1"/>
    <col min="3" max="3" width="13" customWidth="1"/>
    <col min="4" max="4" width="13" customWidth="1"/>
  </cols>
  <sheetData>
    <row r="1">
      <c r="A1" s="2" t="s">
        <v>49</v>
      </c>
    </row>
    <row r="2">
      <c r="A2" s="4" t="s">
        <v>7</v>
      </c>
    </row>
    <row r="4" ht="30" customHeight="1">
      <c r="A4" s="12" t="s">
        <v>50</v>
      </c>
    </row>
    <row r="6">
      <c r="A6" s="2" t="s">
        <v>51</v>
      </c>
      <c r="B6" s="5" t="s">
        <v>9</v>
      </c>
      <c r="C6" s="5" t="s">
        <v>10</v>
      </c>
      <c r="D6" s="5" t="s">
        <v>11</v>
      </c>
    </row>
    <row r="7">
      <c r="A7" t="s">
        <v>52</v>
      </c>
      <c r="B7" s="13" t="s">
        <v>53</v>
      </c>
      <c r="C7" s="14">
        <f>Accounts!C11/Accounts!B11-1</f>
        <v>0.030973451327433565</v>
      </c>
      <c r="D7" s="14">
        <f>Accounts!D11/Accounts!C11-1</f>
        <v>0.030042918454935563</v>
      </c>
    </row>
    <row r="8">
      <c r="A8" t="s">
        <v>54</v>
      </c>
      <c r="B8" s="14">
        <f>Accounts!B18/Accounts!B11</f>
        <v>0.11735398230088495</v>
      </c>
      <c r="C8" s="14">
        <f>Accounts!C18/Accounts!C11</f>
        <v>0.11715450643776824</v>
      </c>
      <c r="D8" s="14">
        <f>Accounts!D18/Accounts!D11</f>
        <v>0.12259166666666667</v>
      </c>
    </row>
    <row r="9">
      <c r="A9" t="s">
        <v>55</v>
      </c>
      <c r="B9" s="14">
        <f>Accounts!B45/Accounts!B18</f>
        <v>0.7088454867657039</v>
      </c>
      <c r="C9" s="14">
        <f>Accounts!C45/Accounts!C18</f>
        <v>0.6264424662050775</v>
      </c>
      <c r="D9" s="14">
        <f>Accounts!D45/Accounts!D18</f>
        <v>0.4010604309700224</v>
      </c>
    </row>
    <row r="10">
      <c r="A10" t="s">
        <v>56</v>
      </c>
      <c r="B10" s="15">
        <f>Accounts!B28/Accounts!B11*365</f>
        <v>2.3418141592920354</v>
      </c>
      <c r="C10" s="15">
        <f>Accounts!C28/Accounts!C11*365</f>
        <v>2.3497854077253217</v>
      </c>
      <c r="D10" s="15">
        <f>Accounts!D28/Accounts!D11*365</f>
        <v>9.429166666666667</v>
      </c>
    </row>
    <row r="11">
      <c r="A11" t="s">
        <v>57</v>
      </c>
      <c r="B11" s="15">
        <f>Accounts!B29/Accounts!B12*365</f>
        <v>132.7402080469439</v>
      </c>
      <c r="C11" s="15">
        <f>Accounts!C29/Accounts!C12*365</f>
        <v>141.46500104267002</v>
      </c>
      <c r="D11" s="15">
        <f>Accounts!D29/Accounts!D12*365</f>
        <v>154.49242037131665</v>
      </c>
    </row>
    <row r="12">
      <c r="A12" t="s">
        <v>58</v>
      </c>
      <c r="B12" s="15">
        <f>Accounts!B33/Accounts!B12*365</f>
        <v>77.88424054658488</v>
      </c>
      <c r="C12" s="15">
        <f>Accounts!C33/Accounts!C12*365</f>
        <v>75.02755627935613</v>
      </c>
      <c r="D12" s="15">
        <f>Accounts!D33/Accounts!D12*365</f>
        <v>71.49548628853688</v>
      </c>
    </row>
    <row r="13">
      <c r="A13" t="s">
        <v>59</v>
      </c>
      <c r="B13" s="15">
        <f>B10+B11-B12</f>
        <v>57.197781659651056</v>
      </c>
      <c r="C13" s="15">
        <f>C10+C11-C12</f>
        <v>68.78723017103923</v>
      </c>
      <c r="D13" s="15">
        <f>D10+D11-D12</f>
        <v>92.42610074944645</v>
      </c>
    </row>
    <row r="14">
      <c r="A14" t="s">
        <v>60</v>
      </c>
      <c r="B14" s="16">
        <f>(Accounts!B34+Accounts!B35)/Accounts!B18</f>
        <v>0.6786818490309932</v>
      </c>
      <c r="C14" s="16">
        <f>(Accounts!C34+Accounts!C35)/Accounts!C18</f>
        <v>0.604462028794373</v>
      </c>
      <c r="D14" s="16">
        <f>(Accounts!D34+Accounts!D35)/Accounts!D18</f>
        <v>0.832710216844538</v>
      </c>
    </row>
    <row r="16">
      <c r="A16" s="2" t="s">
        <v>61</v>
      </c>
      <c r="B16" s="5" t="s">
        <v>9</v>
      </c>
      <c r="C16" s="5" t="s">
        <v>10</v>
      </c>
      <c r="D16" s="5" t="s">
        <v>11</v>
      </c>
    </row>
    <row r="17" ht="30" customHeight="1">
      <c r="A17" s="3" t="s">
        <v>62</v>
      </c>
      <c r="B17" s="17">
        <v>2.4687573964497043</v>
      </c>
      <c r="C17" s="17">
        <v>2.5233529411764706</v>
      </c>
      <c r="D17" s="17">
        <v>2.5662146892655366</v>
      </c>
    </row>
    <row r="18" ht="30" customHeight="1">
      <c r="A18" s="3" t="s">
        <v>63</v>
      </c>
      <c r="B18" s="17">
        <v>0.5429454792247945</v>
      </c>
      <c r="C18" s="17">
        <v>0.44840092317837127</v>
      </c>
      <c r="D18" s="17">
        <v>0.6783359390931956</v>
      </c>
    </row>
    <row r="20">
      <c r="A20" s="3" t="s">
        <v>64</v>
      </c>
    </row>
    <row r="21" ht="30" customHeight="1">
      <c r="A21" s="3" t="s">
        <v>65</v>
      </c>
    </row>
    <row r="22">
      <c r="A22" s="3" t="s">
        <v>66</v>
      </c>
    </row>
    <row r="23">
      <c r="A23" s="3" t="s">
        <v>67</v>
      </c>
    </row>
  </sheetData>
  <mergeCells count="5">
    <mergeCell ref="A4:D4"/>
    <mergeCell ref="A20:D20"/>
    <mergeCell ref="A21:D21"/>
    <mergeCell ref="A22:D22"/>
    <mergeCell ref="A23:D23"/>
  </mergeCells>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dimension ref="A1:D17"/>
  <sheetViews>
    <sheetView workbookViewId="0"/>
  </sheetViews>
  <sheetFormatPr defaultRowHeight="15"/>
  <cols>
    <col min="1" max="1" width="34" customWidth="1"/>
    <col min="2" max="2" width="30" customWidth="1"/>
    <col min="3" max="3" width="30" customWidth="1"/>
    <col min="4" max="4" width="52" customWidth="1"/>
  </cols>
  <sheetData>
    <row r="1">
      <c r="A1" s="2" t="s">
        <v>68</v>
      </c>
    </row>
    <row r="2">
      <c r="A2" s="4" t="s">
        <v>7</v>
      </c>
    </row>
    <row r="4">
      <c r="A4" s="2" t="s">
        <v>69</v>
      </c>
    </row>
    <row r="5">
      <c r="A5" s="2" t="s">
        <v>70</v>
      </c>
      <c r="B5" s="2" t="s">
        <v>71</v>
      </c>
      <c r="C5" s="2" t="s">
        <v>72</v>
      </c>
      <c r="D5" s="2" t="s">
        <v>73</v>
      </c>
    </row>
    <row r="6" ht="30" customHeight="1">
      <c r="A6" s="3" t="s">
        <v>74</v>
      </c>
      <c r="B6" s="3" t="s">
        <v>75</v>
      </c>
      <c r="C6" s="3" t="s">
        <v>76</v>
      </c>
      <c r="D6" s="12" t="s">
        <v>77</v>
      </c>
    </row>
    <row r="7" ht="30" customHeight="1">
      <c r="A7" s="3" t="s">
        <v>78</v>
      </c>
      <c r="B7" s="3" t="s">
        <v>79</v>
      </c>
      <c r="C7" s="3" t="s">
        <v>80</v>
      </c>
      <c r="D7" s="12" t="s">
        <v>81</v>
      </c>
    </row>
    <row r="8" ht="30" customHeight="1">
      <c r="A8" s="3" t="s">
        <v>82</v>
      </c>
      <c r="B8" s="3" t="s">
        <v>83</v>
      </c>
      <c r="C8" s="3" t="s">
        <v>53</v>
      </c>
      <c r="D8" s="12" t="s">
        <v>84</v>
      </c>
    </row>
    <row r="10">
      <c r="A10" s="2" t="s">
        <v>85</v>
      </c>
    </row>
    <row r="11">
      <c r="A11" s="2" t="s">
        <v>70</v>
      </c>
      <c r="B11" s="2" t="s">
        <v>86</v>
      </c>
      <c r="C11" s="2" t="s">
        <v>87</v>
      </c>
      <c r="D11" s="2" t="s">
        <v>88</v>
      </c>
    </row>
    <row r="12" ht="75" customHeight="1">
      <c r="A12" s="3" t="s">
        <v>89</v>
      </c>
      <c r="B12" s="3" t="s">
        <v>90</v>
      </c>
      <c r="C12" s="3" t="s">
        <v>91</v>
      </c>
      <c r="D12" s="3" t="s">
        <v>92</v>
      </c>
    </row>
    <row r="13" ht="30" customHeight="1">
      <c r="A13" s="3" t="s">
        <v>93</v>
      </c>
      <c r="B13" s="3" t="s">
        <v>94</v>
      </c>
      <c r="C13" s="3" t="s">
        <v>95</v>
      </c>
      <c r="D13" s="3" t="s">
        <v>96</v>
      </c>
    </row>
    <row r="15">
      <c r="A15" s="2" t="s">
        <v>97</v>
      </c>
    </row>
    <row r="16">
      <c r="A16" s="3" t="s">
        <v>98</v>
      </c>
      <c r="B16" s="3" t="s">
        <v>99</v>
      </c>
    </row>
    <row r="17">
      <c r="A17" s="3" t="s">
        <v>100</v>
      </c>
      <c r="B17" s="3" t="s">
        <v>101</v>
      </c>
    </row>
  </sheetData>
  <mergeCells count="2">
    <mergeCell ref="B16:D16"/>
    <mergeCell ref="B17:D17"/>
  </mergeCells>
  <pageMargins left="0.7" right="0.7"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dimension ref="A1:D18"/>
  <sheetViews>
    <sheetView workbookViewId="0"/>
  </sheetViews>
  <sheetFormatPr defaultRowHeight="15"/>
  <cols>
    <col min="1" max="1" width="40" customWidth="1"/>
    <col min="2" max="2" width="14" customWidth="1"/>
    <col min="3" max="3" width="14" customWidth="1"/>
    <col min="4" max="4" width="60" customWidth="1"/>
  </cols>
  <sheetData>
    <row r="1">
      <c r="A1" s="2" t="s">
        <v>102</v>
      </c>
    </row>
    <row r="2">
      <c r="A2" s="4" t="s">
        <v>7</v>
      </c>
    </row>
    <row r="4">
      <c r="A4" s="2" t="s">
        <v>103</v>
      </c>
      <c r="B4" s="5" t="s">
        <v>104</v>
      </c>
    </row>
    <row r="5">
      <c r="A5" t="s">
        <v>105</v>
      </c>
      <c r="B5" s="6">
        <v>40000</v>
      </c>
    </row>
    <row r="6">
      <c r="A6" t="s">
        <v>106</v>
      </c>
      <c r="B6" s="6">
        <v>17400</v>
      </c>
    </row>
    <row r="7">
      <c r="A7" t="s">
        <v>107</v>
      </c>
      <c r="B7" s="6">
        <v>19800</v>
      </c>
    </row>
    <row r="8">
      <c r="A8" t="s">
        <v>108</v>
      </c>
      <c r="B8" s="6">
        <v>22600</v>
      </c>
    </row>
    <row r="9">
      <c r="A9" t="s">
        <v>109</v>
      </c>
      <c r="B9" s="6">
        <v>25100</v>
      </c>
    </row>
    <row r="10">
      <c r="A10" t="s">
        <v>110</v>
      </c>
      <c r="B10" s="6">
        <v>23400</v>
      </c>
    </row>
    <row r="11">
      <c r="A11" t="s">
        <v>111</v>
      </c>
      <c r="B11" s="6">
        <v>17200</v>
      </c>
    </row>
    <row r="12">
      <c r="A12" t="s">
        <v>112</v>
      </c>
      <c r="B12" s="6">
        <v>18000</v>
      </c>
    </row>
    <row r="13">
      <c r="A13" t="s">
        <v>113</v>
      </c>
      <c r="B13" s="6">
        <v>19600</v>
      </c>
    </row>
    <row r="14">
      <c r="A14" t="s">
        <v>114</v>
      </c>
      <c r="B14" s="6">
        <v>20300</v>
      </c>
    </row>
    <row r="15">
      <c r="A15" t="s">
        <v>115</v>
      </c>
      <c r="B15" s="6">
        <v>21800</v>
      </c>
    </row>
    <row r="16">
      <c r="A16" t="s">
        <v>116</v>
      </c>
      <c r="B16" s="6">
        <v>23200</v>
      </c>
    </row>
    <row r="17">
      <c r="A17" t="s">
        <v>117</v>
      </c>
      <c r="B17" s="6">
        <v>24500</v>
      </c>
    </row>
    <row r="18" ht="30" customHeight="1">
      <c r="A18" s="12" t="s">
        <v>118</v>
      </c>
    </row>
  </sheetData>
  <mergeCells count="1">
    <mergeCell ref="A18:D18"/>
  </mergeCells>
  <pageMargins left="0.7" right="0.7" top="0.75" bottom="0.75" header="0.3" footer="0.3"/>
  <pageSetup paperSize="9" orientation="portrait"/>
</worksheet>
</file>

<file path=xl/worksheets/sheet5.xml><?xml version="1.0" encoding="utf-8"?>
<worksheet xmlns="http://schemas.openxmlformats.org/spreadsheetml/2006/main" xmlns:r="http://schemas.openxmlformats.org/officeDocument/2006/relationships">
  <dimension ref="A1:E43"/>
  <sheetViews>
    <sheetView workbookViewId="0"/>
  </sheetViews>
  <sheetFormatPr defaultRowHeight="15"/>
  <cols>
    <col min="1" max="1" width="40" customWidth="1"/>
    <col min="2" max="2" width="20" customWidth="1"/>
    <col min="3" max="3" width="20" customWidth="1"/>
    <col min="4" max="4" width="20" customWidth="1"/>
    <col min="5" max="5" width="56" customWidth="1"/>
  </cols>
  <sheetData>
    <row r="1">
      <c r="A1" s="2" t="s">
        <v>119</v>
      </c>
    </row>
    <row r="2">
      <c r="A2" s="4" t="s">
        <v>7</v>
      </c>
    </row>
    <row r="4">
      <c r="A4" s="2" t="s">
        <v>120</v>
      </c>
    </row>
    <row r="5">
      <c r="B5" s="5" t="s">
        <v>121</v>
      </c>
      <c r="C5" s="5" t="s">
        <v>122</v>
      </c>
      <c r="D5" s="5" t="s">
        <v>123</v>
      </c>
    </row>
    <row r="6">
      <c r="A6" s="3" t="s">
        <v>124</v>
      </c>
      <c r="B6" s="18" t="s">
        <v>125</v>
      </c>
      <c r="C6" s="18" t="s">
        <v>126</v>
      </c>
      <c r="D6" s="18" t="s">
        <v>127</v>
      </c>
      <c r="E6" s="12" t="s">
        <v>128</v>
      </c>
    </row>
    <row r="7">
      <c r="A7" s="3" t="s">
        <v>129</v>
      </c>
      <c r="B7" s="18" t="s">
        <v>130</v>
      </c>
      <c r="C7" s="18" t="s">
        <v>131</v>
      </c>
      <c r="D7" s="18" t="s">
        <v>132</v>
      </c>
      <c r="E7" s="12" t="s">
        <v>133</v>
      </c>
    </row>
    <row r="8">
      <c r="A8" s="3" t="s">
        <v>134</v>
      </c>
      <c r="B8" s="18" t="s">
        <v>135</v>
      </c>
      <c r="C8" s="18" t="s">
        <v>136</v>
      </c>
      <c r="D8" s="18" t="s">
        <v>137</v>
      </c>
    </row>
    <row r="9">
      <c r="A9" s="3" t="s">
        <v>138</v>
      </c>
      <c r="B9" s="18" t="s">
        <v>135</v>
      </c>
      <c r="C9" s="18" t="s">
        <v>136</v>
      </c>
      <c r="D9" s="18" t="s">
        <v>137</v>
      </c>
    </row>
    <row r="10">
      <c r="A10" s="19" t="s">
        <v>139</v>
      </c>
      <c r="B10" s="20" t="s">
        <v>140</v>
      </c>
      <c r="C10" s="20" t="s">
        <v>141</v>
      </c>
      <c r="D10" s="20" t="s">
        <v>142</v>
      </c>
    </row>
    <row r="11">
      <c r="A11" s="12" t="s">
        <v>143</v>
      </c>
    </row>
    <row r="13">
      <c r="A13" s="2" t="s">
        <v>144</v>
      </c>
    </row>
    <row r="14">
      <c r="B14" s="5" t="s">
        <v>145</v>
      </c>
      <c r="C14" s="5" t="s">
        <v>146</v>
      </c>
    </row>
    <row r="15" ht="30" customHeight="1">
      <c r="A15" s="3" t="s">
        <v>147</v>
      </c>
      <c r="B15" s="18" t="s">
        <v>148</v>
      </c>
      <c r="C15" s="18" t="s">
        <v>149</v>
      </c>
      <c r="E15" s="12" t="s">
        <v>150</v>
      </c>
    </row>
    <row r="16" ht="30" customHeight="1">
      <c r="A16" s="3" t="s">
        <v>151</v>
      </c>
      <c r="B16" s="18" t="s">
        <v>148</v>
      </c>
      <c r="C16" s="18" t="s">
        <v>152</v>
      </c>
      <c r="E16" s="12" t="s">
        <v>153</v>
      </c>
    </row>
    <row r="17" ht="30" customHeight="1">
      <c r="A17" s="3" t="s">
        <v>154</v>
      </c>
      <c r="B17" s="18" t="s">
        <v>155</v>
      </c>
      <c r="C17" s="18" t="s">
        <v>156</v>
      </c>
      <c r="E17" s="12" t="s">
        <v>157</v>
      </c>
    </row>
    <row r="18">
      <c r="A18" s="12" t="s">
        <v>158</v>
      </c>
    </row>
    <row r="20">
      <c r="A20" s="2" t="s">
        <v>159</v>
      </c>
    </row>
    <row r="21">
      <c r="B21" s="5" t="s">
        <v>9</v>
      </c>
      <c r="C21" s="5" t="s">
        <v>10</v>
      </c>
      <c r="D21" s="5" t="s">
        <v>11</v>
      </c>
    </row>
    <row r="22">
      <c r="A22" s="3" t="s">
        <v>160</v>
      </c>
      <c r="B22" s="18" t="s">
        <v>161</v>
      </c>
      <c r="C22" s="18" t="s">
        <v>162</v>
      </c>
      <c r="D22" s="18" t="s">
        <v>163</v>
      </c>
    </row>
    <row r="23">
      <c r="A23" s="3" t="s">
        <v>164</v>
      </c>
      <c r="B23" s="18" t="s">
        <v>165</v>
      </c>
      <c r="C23" s="18" t="s">
        <v>166</v>
      </c>
      <c r="D23" s="18" t="s">
        <v>167</v>
      </c>
    </row>
    <row r="24">
      <c r="A24" s="3" t="s">
        <v>168</v>
      </c>
      <c r="B24" s="18" t="s">
        <v>169</v>
      </c>
      <c r="C24" s="18" t="s">
        <v>165</v>
      </c>
      <c r="D24" s="18" t="s">
        <v>166</v>
      </c>
    </row>
    <row r="25">
      <c r="A25" s="12" t="s">
        <v>170</v>
      </c>
    </row>
    <row r="27">
      <c r="A27" s="2" t="s">
        <v>171</v>
      </c>
    </row>
    <row r="28">
      <c r="B28" s="5" t="s">
        <v>172</v>
      </c>
      <c r="C28" s="5" t="s">
        <v>173</v>
      </c>
    </row>
    <row r="29">
      <c r="A29" s="3" t="s">
        <v>174</v>
      </c>
      <c r="B29" s="18" t="s">
        <v>175</v>
      </c>
      <c r="C29" s="18" t="s">
        <v>176</v>
      </c>
    </row>
    <row r="30">
      <c r="A30" s="3" t="s">
        <v>177</v>
      </c>
      <c r="B30" s="18" t="s">
        <v>178</v>
      </c>
      <c r="C30" s="18" t="s">
        <v>179</v>
      </c>
    </row>
    <row r="31">
      <c r="A31" s="3" t="s">
        <v>180</v>
      </c>
      <c r="B31" s="18" t="s">
        <v>181</v>
      </c>
      <c r="C31" s="18" t="s">
        <v>182</v>
      </c>
    </row>
    <row r="32">
      <c r="A32" s="3" t="s">
        <v>183</v>
      </c>
      <c r="B32" s="18" t="s">
        <v>184</v>
      </c>
      <c r="C32" s="18" t="s">
        <v>185</v>
      </c>
    </row>
    <row r="33">
      <c r="A33" s="3" t="s">
        <v>186</v>
      </c>
      <c r="B33" s="18" t="s">
        <v>53</v>
      </c>
      <c r="C33" s="18" t="s">
        <v>187</v>
      </c>
    </row>
    <row r="34">
      <c r="A34" s="19" t="s">
        <v>188</v>
      </c>
      <c r="B34" s="20" t="s">
        <v>189</v>
      </c>
      <c r="C34" s="20" t="s">
        <v>141</v>
      </c>
    </row>
    <row r="35">
      <c r="A35" s="12" t="s">
        <v>190</v>
      </c>
    </row>
    <row r="37">
      <c r="A37" s="2" t="s">
        <v>191</v>
      </c>
    </row>
    <row r="38">
      <c r="B38" s="5" t="s">
        <v>192</v>
      </c>
    </row>
    <row r="39">
      <c r="A39" s="3" t="s">
        <v>193</v>
      </c>
      <c r="B39" s="18" t="s">
        <v>194</v>
      </c>
    </row>
    <row r="40">
      <c r="A40" s="3" t="s">
        <v>195</v>
      </c>
      <c r="B40" s="18" t="s">
        <v>196</v>
      </c>
    </row>
    <row r="41">
      <c r="A41" s="3" t="s">
        <v>197</v>
      </c>
      <c r="B41" s="18" t="s">
        <v>198</v>
      </c>
    </row>
    <row r="42">
      <c r="A42" s="19" t="s">
        <v>199</v>
      </c>
      <c r="B42" s="20" t="s">
        <v>200</v>
      </c>
    </row>
    <row r="43">
      <c r="A43" s="12" t="s">
        <v>201</v>
      </c>
    </row>
  </sheetData>
  <mergeCells count="5">
    <mergeCell ref="A11:E11"/>
    <mergeCell ref="A18:E18"/>
    <mergeCell ref="A25:E25"/>
    <mergeCell ref="A35:E35"/>
    <mergeCell ref="A43:E43"/>
  </mergeCells>
  <pageMargins left="0.7" right="0.7" top="0.75" bottom="0.75" header="0.3" footer="0.3"/>
  <pageSetup paperSize="9" orientation="portrait"/>
</worksheet>
</file>

<file path=xl/worksheets/sheet6.xml><?xml version="1.0" encoding="utf-8"?>
<worksheet xmlns="http://schemas.openxmlformats.org/spreadsheetml/2006/main" xmlns:r="http://schemas.openxmlformats.org/officeDocument/2006/relationships">
  <dimension ref="A1:C22"/>
  <sheetViews>
    <sheetView workbookViewId="0"/>
  </sheetViews>
  <sheetFormatPr defaultRowHeight="15"/>
  <cols>
    <col min="1" max="1" width="34" customWidth="1"/>
    <col min="2" max="2" width="22" customWidth="1"/>
    <col min="3" max="3" width="70" customWidth="1"/>
  </cols>
  <sheetData>
    <row r="1">
      <c r="A1" s="2" t="s">
        <v>202</v>
      </c>
    </row>
    <row r="2">
      <c r="A2" s="4" t="s">
        <v>7</v>
      </c>
    </row>
    <row r="4">
      <c r="A4" s="2" t="s">
        <v>203</v>
      </c>
    </row>
    <row r="5">
      <c r="A5" s="2" t="s">
        <v>204</v>
      </c>
      <c r="B5" s="5" t="s">
        <v>205</v>
      </c>
      <c r="C5" s="2" t="s">
        <v>206</v>
      </c>
    </row>
    <row r="6">
      <c r="A6" s="3" t="s">
        <v>12</v>
      </c>
      <c r="B6" s="18" t="s">
        <v>207</v>
      </c>
      <c r="C6" s="3" t="s">
        <v>208</v>
      </c>
    </row>
    <row r="7">
      <c r="A7" s="3" t="s">
        <v>209</v>
      </c>
      <c r="B7" s="18" t="s">
        <v>210</v>
      </c>
      <c r="C7" s="3" t="s">
        <v>211</v>
      </c>
    </row>
    <row r="8">
      <c r="A8" s="3" t="s">
        <v>19</v>
      </c>
      <c r="B8" s="18" t="s">
        <v>212</v>
      </c>
      <c r="C8" s="3" t="s">
        <v>213</v>
      </c>
    </row>
    <row r="9">
      <c r="A9" s="3" t="s">
        <v>214</v>
      </c>
      <c r="B9" s="18" t="s">
        <v>215</v>
      </c>
      <c r="C9" s="3" t="s">
        <v>216</v>
      </c>
    </row>
    <row r="10">
      <c r="A10" s="3" t="s">
        <v>25</v>
      </c>
      <c r="B10" s="18" t="s">
        <v>163</v>
      </c>
      <c r="C10" s="3" t="s">
        <v>217</v>
      </c>
    </row>
    <row r="11">
      <c r="A11" s="3" t="s">
        <v>218</v>
      </c>
      <c r="B11" s="18" t="s">
        <v>219</v>
      </c>
      <c r="C11" s="3" t="s">
        <v>220</v>
      </c>
    </row>
    <row r="12">
      <c r="A12" s="3" t="s">
        <v>43</v>
      </c>
      <c r="B12" s="18" t="s">
        <v>221</v>
      </c>
      <c r="C12" s="3" t="s">
        <v>222</v>
      </c>
    </row>
    <row r="13">
      <c r="A13" s="3" t="s">
        <v>223</v>
      </c>
      <c r="B13" s="18" t="s">
        <v>224</v>
      </c>
      <c r="C13" s="3" t="s">
        <v>225</v>
      </c>
    </row>
    <row r="14">
      <c r="A14" s="3" t="s">
        <v>226</v>
      </c>
      <c r="B14" s="18" t="s">
        <v>166</v>
      </c>
      <c r="C14" s="3" t="s">
        <v>227</v>
      </c>
    </row>
    <row r="15">
      <c r="A15" s="3" t="s">
        <v>228</v>
      </c>
      <c r="B15" s="18" t="s">
        <v>142</v>
      </c>
      <c r="C15" s="3" t="s">
        <v>229</v>
      </c>
    </row>
    <row r="17">
      <c r="A17" s="2" t="s">
        <v>230</v>
      </c>
    </row>
    <row r="18">
      <c r="A18" s="2" t="s">
        <v>204</v>
      </c>
      <c r="B18" s="5" t="s">
        <v>231</v>
      </c>
      <c r="C18" s="2" t="s">
        <v>232</v>
      </c>
    </row>
    <row r="19">
      <c r="A19" s="3" t="s">
        <v>12</v>
      </c>
      <c r="B19" s="13" t="s">
        <v>233</v>
      </c>
      <c r="C19" s="3" t="s">
        <v>207</v>
      </c>
    </row>
    <row r="20">
      <c r="A20" s="3" t="s">
        <v>209</v>
      </c>
      <c r="B20" s="13" t="s">
        <v>234</v>
      </c>
      <c r="C20" s="3" t="s">
        <v>210</v>
      </c>
    </row>
    <row r="21">
      <c r="A21" s="3" t="s">
        <v>19</v>
      </c>
      <c r="B21" s="13" t="s">
        <v>235</v>
      </c>
      <c r="C21" s="3" t="s">
        <v>212</v>
      </c>
    </row>
    <row r="22">
      <c r="A22" s="3" t="s">
        <v>223</v>
      </c>
      <c r="B22" s="13" t="s">
        <v>236</v>
      </c>
      <c r="C22" s="3" t="s">
        <v>224</v>
      </c>
    </row>
  </sheetData>
  <pageMargins left="0.7" right="0.7" top="0.75" bottom="0.75" header="0.3" footer="0.3"/>
  <pageSetup paperSize="9" orientation="portrait"/>
</worksheet>
</file>

<file path=xl/worksheets/sheet7.xml><?xml version="1.0" encoding="utf-8"?>
<worksheet xmlns="http://schemas.openxmlformats.org/spreadsheetml/2006/main" xmlns:r="http://schemas.openxmlformats.org/officeDocument/2006/relationships">
  <dimension ref="A1:C24"/>
  <sheetViews>
    <sheetView workbookViewId="0"/>
  </sheetViews>
  <sheetFormatPr defaultRowHeight="15"/>
  <cols>
    <col min="1" max="1" width="36" customWidth="1"/>
    <col min="2" max="2" width="12" customWidth="1"/>
    <col min="3" max="3" width="90" customWidth="1"/>
  </cols>
  <sheetData>
    <row r="1">
      <c r="A1" s="2" t="s">
        <v>237</v>
      </c>
    </row>
    <row r="2">
      <c r="A2" s="4" t="s">
        <v>7</v>
      </c>
    </row>
    <row r="4">
      <c r="A4" s="2" t="s">
        <v>238</v>
      </c>
    </row>
    <row r="5">
      <c r="A5" s="2" t="s">
        <v>239</v>
      </c>
      <c r="B5" s="5" t="s">
        <v>240</v>
      </c>
      <c r="C5" s="2" t="s">
        <v>73</v>
      </c>
    </row>
    <row r="6">
      <c r="A6" s="3" t="s">
        <v>241</v>
      </c>
      <c r="B6" s="21">
        <v>0.44</v>
      </c>
      <c r="C6" s="12" t="s">
        <v>242</v>
      </c>
    </row>
    <row r="7">
      <c r="A7" s="3" t="s">
        <v>243</v>
      </c>
      <c r="B7" s="21">
        <v>0.38</v>
      </c>
      <c r="C7" s="12" t="s">
        <v>244</v>
      </c>
    </row>
    <row r="8">
      <c r="A8" s="3" t="s">
        <v>245</v>
      </c>
      <c r="B8" s="21">
        <v>0.15</v>
      </c>
      <c r="C8" s="12" t="s">
        <v>246</v>
      </c>
    </row>
    <row r="9">
      <c r="A9" s="3" t="s">
        <v>247</v>
      </c>
      <c r="B9" s="21">
        <v>0.03</v>
      </c>
      <c r="C9" s="12" t="s">
        <v>248</v>
      </c>
    </row>
    <row r="11">
      <c r="A11" s="22" t="s">
        <v>249</v>
      </c>
      <c r="B11" s="3" t="s">
        <v>250</v>
      </c>
    </row>
    <row r="12">
      <c r="A12" s="22" t="s">
        <v>251</v>
      </c>
      <c r="B12" s="3" t="s">
        <v>252</v>
      </c>
    </row>
    <row r="13">
      <c r="A13" s="22" t="s">
        <v>253</v>
      </c>
      <c r="B13" s="3" t="s">
        <v>254</v>
      </c>
    </row>
    <row r="14">
      <c r="A14" s="22" t="s">
        <v>255</v>
      </c>
      <c r="B14" s="3" t="s">
        <v>256</v>
      </c>
    </row>
    <row r="15">
      <c r="A15" s="22" t="s">
        <v>257</v>
      </c>
      <c r="B15" s="3" t="s">
        <v>258</v>
      </c>
    </row>
    <row r="17" ht="30" customHeight="1">
      <c r="A17" s="3" t="s">
        <v>259</v>
      </c>
    </row>
    <row r="19">
      <c r="A19" s="2" t="s">
        <v>260</v>
      </c>
    </row>
    <row r="20">
      <c r="A20" s="3" t="s">
        <v>261</v>
      </c>
    </row>
    <row r="21">
      <c r="A21" s="3" t="s">
        <v>262</v>
      </c>
    </row>
    <row r="22">
      <c r="A22" s="3" t="s">
        <v>263</v>
      </c>
    </row>
    <row r="23">
      <c r="A23" s="3" t="s">
        <v>264</v>
      </c>
    </row>
    <row r="24">
      <c r="A24" s="3" t="s">
        <v>265</v>
      </c>
    </row>
  </sheetData>
  <mergeCells count="11">
    <mergeCell ref="B11:C11"/>
    <mergeCell ref="B12:C12"/>
    <mergeCell ref="B13:C13"/>
    <mergeCell ref="B14:C14"/>
    <mergeCell ref="B15:C15"/>
    <mergeCell ref="A17:C17"/>
    <mergeCell ref="A20:C20"/>
    <mergeCell ref="A21:C21"/>
    <mergeCell ref="A22:C22"/>
    <mergeCell ref="A23:C23"/>
    <mergeCell ref="A24:C24"/>
  </mergeCell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Banking Judgment Lab</Application>
  <DocSecurity>0</DocSecurity>
  <ScaleCrop>false</ScaleCrop>
  <HeadingPairs>
    <vt:vector size="2" baseType="variant">
      <vt:variant>
        <vt:lpstr>Worksheets</vt:lpstr>
      </vt:variant>
      <vt:variant>
        <vt:i4>7</vt:i4>
      </vt:variant>
    </vt:vector>
  </HeadingPairs>
  <TitlesOfParts>
    <vt:vector size="7" baseType="lpstr">
      <vt:lpstr>Accounts</vt:lpstr>
      <vt:lpstr>Ratios &amp; covenants</vt:lpstr>
      <vt:lpstr>Facilities &amp; security</vt:lpstr>
      <vt:lpstr>Conduct &amp; debtors</vt:lpstr>
      <vt:lpstr>Tables</vt:lpstr>
      <vt:lpstr>Budget</vt:lpstr>
      <vt:lpstr>The business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Coastline Retail Group Ltd — the file, Issue 07</dc:title>
  <dc:subject>Coastline Retail Group — Quality of Earnings Drill</dc:subject>
  <dc:creator>Banking Judgment Lab</dc:creator>
  <dc:description>https://www.bankingjudgmentlab.com/drills/coastline-quality-of-earnings · Composite case — fictional. Built for teaching; it describes no real company.</dc:description>
  <cp:lastModifiedBy>Banking Judgment Lab</cp:lastModifiedBy>
  <dcterms:created xsi:type="dcterms:W3CDTF">2026-09-03T00:00:00Z</dcterms:created>
  <dcterms:modified xsi:type="dcterms:W3CDTF">2026-09-26T00:00:00Z</dcterms:modified>
</cp:coreProperties>
</file>